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xpl\HMI\statistiques\travail-remuneration\"/>
    </mc:Choice>
  </mc:AlternateContent>
  <bookViews>
    <workbookView xWindow="120" yWindow="50" windowWidth="12120" windowHeight="8580"/>
  </bookViews>
  <sheets>
    <sheet name="Annexe H" sheetId="1" r:id="rId1"/>
  </sheets>
  <definedNames>
    <definedName name="_xlnm.Print_Titles" localSheetId="0">'Annexe H'!$1:$7</definedName>
    <definedName name="Print_Area" localSheetId="0">'Annexe H'!$A$1:$W$89</definedName>
    <definedName name="Print_Titles" localSheetId="0">'Annexe H'!$1:$7</definedName>
  </definedNames>
  <calcPr calcId="152511"/>
</workbook>
</file>

<file path=xl/calcChain.xml><?xml version="1.0" encoding="utf-8"?>
<calcChain xmlns="http://schemas.openxmlformats.org/spreadsheetml/2006/main">
  <c r="N67" i="1" l="1"/>
  <c r="H67" i="1"/>
  <c r="N65" i="1"/>
  <c r="J65" i="1"/>
  <c r="H65" i="1"/>
  <c r="F65" i="1"/>
  <c r="V63" i="1"/>
  <c r="T63" i="1"/>
  <c r="R63" i="1"/>
  <c r="N63" i="1"/>
  <c r="L63" i="1"/>
  <c r="J63" i="1"/>
  <c r="H63" i="1"/>
  <c r="F63" i="1"/>
  <c r="V61" i="1"/>
  <c r="N61" i="1"/>
  <c r="L61" i="1"/>
  <c r="J61" i="1"/>
  <c r="H61" i="1"/>
  <c r="F61" i="1"/>
  <c r="T59" i="1"/>
  <c r="L59" i="1"/>
  <c r="H59" i="1"/>
  <c r="F59" i="1"/>
  <c r="V57" i="1"/>
  <c r="T57" i="1"/>
  <c r="R57" i="1"/>
  <c r="P57" i="1"/>
  <c r="N57" i="1"/>
  <c r="L57" i="1"/>
  <c r="H57" i="1"/>
  <c r="F57" i="1"/>
  <c r="V55" i="1"/>
  <c r="T55" i="1"/>
  <c r="R55" i="1"/>
  <c r="P55" i="1"/>
  <c r="N55" i="1"/>
  <c r="L55" i="1"/>
  <c r="J55" i="1"/>
  <c r="H55" i="1"/>
  <c r="F55" i="1"/>
  <c r="V53" i="1"/>
  <c r="T53" i="1"/>
  <c r="R53" i="1"/>
  <c r="P53" i="1"/>
  <c r="N53" i="1"/>
  <c r="L53" i="1"/>
  <c r="J53" i="1"/>
  <c r="H53" i="1"/>
  <c r="F53" i="1"/>
  <c r="V51" i="1"/>
  <c r="T51" i="1"/>
  <c r="R51" i="1"/>
  <c r="P51" i="1"/>
  <c r="N51" i="1"/>
  <c r="L51" i="1"/>
  <c r="J51" i="1"/>
  <c r="H51" i="1"/>
  <c r="F51" i="1"/>
  <c r="V49" i="1"/>
  <c r="T49" i="1"/>
  <c r="R49" i="1"/>
  <c r="P49" i="1"/>
  <c r="N49" i="1"/>
  <c r="L49" i="1"/>
  <c r="J49" i="1"/>
  <c r="H49" i="1"/>
  <c r="F49" i="1"/>
  <c r="V47" i="1"/>
  <c r="T47" i="1"/>
  <c r="R47" i="1"/>
  <c r="P47" i="1"/>
  <c r="N47" i="1"/>
  <c r="L47" i="1"/>
  <c r="J47" i="1"/>
  <c r="H47" i="1"/>
  <c r="F47" i="1"/>
  <c r="V45" i="1"/>
  <c r="T45" i="1"/>
  <c r="R45" i="1"/>
  <c r="P45" i="1"/>
  <c r="N45" i="1"/>
  <c r="L45" i="1"/>
  <c r="J45" i="1"/>
  <c r="H45" i="1"/>
  <c r="F45" i="1"/>
  <c r="V43" i="1"/>
  <c r="T43" i="1"/>
  <c r="R43" i="1"/>
  <c r="P43" i="1"/>
  <c r="N43" i="1"/>
  <c r="L43" i="1"/>
  <c r="J43" i="1"/>
  <c r="H43" i="1"/>
  <c r="F43" i="1"/>
  <c r="V41" i="1"/>
  <c r="T41" i="1"/>
  <c r="R41" i="1"/>
  <c r="P41" i="1"/>
  <c r="N41" i="1"/>
  <c r="L41" i="1"/>
  <c r="J41" i="1"/>
  <c r="H41" i="1"/>
  <c r="F41" i="1"/>
  <c r="V39" i="1"/>
  <c r="T39" i="1"/>
  <c r="R39" i="1"/>
  <c r="P39" i="1"/>
  <c r="N39" i="1"/>
  <c r="L39" i="1"/>
  <c r="J39" i="1"/>
  <c r="H39" i="1"/>
  <c r="F39" i="1"/>
  <c r="V37" i="1"/>
  <c r="T37" i="1"/>
  <c r="R37" i="1"/>
  <c r="P37" i="1"/>
  <c r="N37" i="1"/>
  <c r="L37" i="1"/>
  <c r="J37" i="1"/>
  <c r="H37" i="1"/>
  <c r="F37" i="1"/>
  <c r="V35" i="1"/>
  <c r="T35" i="1"/>
  <c r="R35" i="1"/>
  <c r="P35" i="1"/>
  <c r="N35" i="1"/>
  <c r="L35" i="1"/>
  <c r="J35" i="1"/>
  <c r="H35" i="1"/>
  <c r="F35" i="1"/>
  <c r="V33" i="1"/>
  <c r="T33" i="1"/>
  <c r="R33" i="1"/>
  <c r="P33" i="1"/>
  <c r="N33" i="1"/>
  <c r="L33" i="1"/>
  <c r="J33" i="1"/>
  <c r="H33" i="1"/>
  <c r="F33" i="1"/>
  <c r="V31" i="1"/>
  <c r="T31" i="1"/>
  <c r="R31" i="1"/>
  <c r="P31" i="1"/>
  <c r="N31" i="1"/>
  <c r="L31" i="1"/>
  <c r="J31" i="1"/>
  <c r="H31" i="1"/>
  <c r="F31" i="1"/>
  <c r="V29" i="1"/>
  <c r="T29" i="1"/>
  <c r="R29" i="1"/>
  <c r="P29" i="1"/>
  <c r="N29" i="1"/>
  <c r="L29" i="1"/>
  <c r="J29" i="1"/>
  <c r="H29" i="1"/>
  <c r="F29" i="1"/>
  <c r="V27" i="1"/>
  <c r="T27" i="1"/>
  <c r="R27" i="1"/>
  <c r="P27" i="1"/>
  <c r="N27" i="1"/>
  <c r="L27" i="1"/>
  <c r="J27" i="1"/>
  <c r="H27" i="1"/>
  <c r="F27" i="1"/>
  <c r="V25" i="1"/>
  <c r="T25" i="1"/>
  <c r="R25" i="1"/>
  <c r="P25" i="1"/>
  <c r="N25" i="1"/>
  <c r="L25" i="1"/>
  <c r="J25" i="1"/>
  <c r="H25" i="1"/>
  <c r="F25" i="1"/>
  <c r="V23" i="1"/>
  <c r="T23" i="1"/>
  <c r="R23" i="1"/>
  <c r="P23" i="1"/>
  <c r="N23" i="1"/>
  <c r="L23" i="1"/>
  <c r="J23" i="1"/>
  <c r="H23" i="1"/>
  <c r="F23" i="1"/>
  <c r="V21" i="1"/>
  <c r="T21" i="1"/>
  <c r="R21" i="1"/>
  <c r="P21" i="1"/>
  <c r="N21" i="1"/>
  <c r="L21" i="1"/>
  <c r="J21" i="1"/>
  <c r="H21" i="1"/>
  <c r="F21" i="1"/>
  <c r="V19" i="1"/>
  <c r="T19" i="1"/>
  <c r="R19" i="1"/>
  <c r="P19" i="1"/>
  <c r="N19" i="1"/>
  <c r="L19" i="1"/>
  <c r="J19" i="1"/>
  <c r="H19" i="1"/>
  <c r="F19" i="1"/>
  <c r="V17" i="1"/>
  <c r="T17" i="1"/>
  <c r="R17" i="1"/>
  <c r="P17" i="1"/>
  <c r="N17" i="1"/>
  <c r="L17" i="1"/>
  <c r="J17" i="1"/>
  <c r="H17" i="1"/>
  <c r="F17" i="1"/>
  <c r="V15" i="1"/>
  <c r="T15" i="1"/>
  <c r="R15" i="1"/>
  <c r="P15" i="1"/>
  <c r="N15" i="1"/>
  <c r="L15" i="1"/>
  <c r="J15" i="1"/>
  <c r="H15" i="1"/>
  <c r="F15" i="1"/>
  <c r="V13" i="1"/>
  <c r="T13" i="1"/>
  <c r="R13" i="1"/>
  <c r="P13" i="1"/>
  <c r="N13" i="1"/>
  <c r="L13" i="1"/>
  <c r="J13" i="1"/>
  <c r="H13" i="1"/>
  <c r="F13" i="1"/>
  <c r="V11" i="1"/>
  <c r="T11" i="1"/>
  <c r="R11" i="1"/>
  <c r="P11" i="1"/>
  <c r="N11" i="1"/>
  <c r="L11" i="1"/>
  <c r="J11" i="1"/>
  <c r="H11" i="1"/>
  <c r="F11" i="1"/>
  <c r="V9" i="1"/>
  <c r="T9" i="1"/>
  <c r="R9" i="1"/>
  <c r="P9" i="1"/>
  <c r="N9" i="1"/>
  <c r="L9" i="1"/>
  <c r="J9" i="1"/>
  <c r="H9" i="1"/>
  <c r="F9" i="1"/>
</calcChain>
</file>

<file path=xl/sharedStrings.xml><?xml version="1.0" encoding="utf-8"?>
<sst xmlns="http://schemas.openxmlformats.org/spreadsheetml/2006/main" count="214" uniqueCount="80">
  <si>
    <t>Privé</t>
  </si>
  <si>
    <t>Universitaire</t>
  </si>
  <si>
    <t>Municipal</t>
  </si>
  <si>
    <t>Fédéral</t>
  </si>
  <si>
    <t>« Autre public »</t>
  </si>
  <si>
    <t>nominale</t>
  </si>
  <si>
    <t>réelle</t>
  </si>
  <si>
    <t>Ensemble « autre public »</t>
  </si>
  <si>
    <t>2.</t>
  </si>
  <si>
    <t>2002</t>
  </si>
  <si>
    <t>2003</t>
  </si>
  <si>
    <t>1.</t>
  </si>
  <si>
    <t>2004</t>
  </si>
  <si>
    <t>2005</t>
  </si>
  <si>
    <t>2006</t>
  </si>
  <si>
    <t>4.</t>
  </si>
  <si>
    <t>Autres salariés québécois</t>
  </si>
  <si>
    <t>3.</t>
  </si>
  <si>
    <t>2007</t>
  </si>
  <si>
    <t>5.</t>
  </si>
  <si>
    <t>2008</t>
  </si>
  <si>
    <t>2009</t>
  </si>
  <si>
    <t>2010</t>
  </si>
  <si>
    <t>2011</t>
  </si>
  <si>
    <t>2012</t>
  </si>
  <si>
    <t>2013</t>
  </si>
  <si>
    <t>- 0,2</t>
  </si>
  <si>
    <t>- 0,1</t>
  </si>
  <si>
    <t>2,2</t>
  </si>
  <si>
    <t>1,6</t>
  </si>
  <si>
    <t>1,8</t>
  </si>
  <si>
    <t>2,0</t>
  </si>
  <si>
    <t>2,1</t>
  </si>
  <si>
    <t>2,7</t>
  </si>
  <si>
    <t>2,9</t>
  </si>
  <si>
    <t>2,8</t>
  </si>
  <si>
    <t>3,1</t>
  </si>
  <si>
    <t>3,0</t>
  </si>
  <si>
    <t>2,5</t>
  </si>
  <si>
    <t>2,3</t>
  </si>
  <si>
    <t>2,6</t>
  </si>
  <si>
    <t>0,8</t>
  </si>
  <si>
    <t>3,2</t>
  </si>
  <si>
    <t>2,4</t>
  </si>
  <si>
    <t>0,0</t>
  </si>
  <si>
    <t>1,9</t>
  </si>
  <si>
    <t>3,8</t>
  </si>
  <si>
    <t>0,9</t>
  </si>
  <si>
    <t>1,4</t>
  </si>
  <si>
    <t>1,1</t>
  </si>
  <si>
    <t>1,0</t>
  </si>
  <si>
    <t>1,5</t>
  </si>
  <si>
    <t>2</t>
  </si>
  <si>
    <t>2014</t>
  </si>
  <si>
    <t>6.</t>
  </si>
  <si>
    <t>Le taux de représentativité de ce secteur est inférieur à 60 %.</t>
  </si>
  <si>
    <t>2015</t>
  </si>
  <si>
    <t>Type de croissance</t>
  </si>
  <si>
    <t>Ensemble du Québec</t>
  </si>
  <si>
    <t>« Entreprises publiques québécoises »</t>
  </si>
  <si>
    <t>Année</t>
  </si>
  <si>
    <t>Ensemble autres salariés québécois</t>
  </si>
  <si>
    <t>Les taux « sans relativités salariales », excluant les divers rajustements, sont respectivement de 4,0 %, 5,1 %, 6,0 % et 2,0 % pour 1989, 1990, 1991 et 1992.</t>
  </si>
  <si>
    <t>Le taux d'augmentation indiqué ne prend pas en compte tous les rajustements dont ont bénéficier les salariés de l'administration québécoise, notamment ceux reliés à l'équité salariale.</t>
  </si>
  <si>
    <r>
      <t>Administration québécoise</t>
    </r>
    <r>
      <rPr>
        <vertAlign val="superscript"/>
        <sz val="8"/>
        <rFont val="Arial"/>
        <family val="2"/>
      </rPr>
      <t>1</t>
    </r>
  </si>
  <si>
    <r>
      <t>Dans l’administration québécoise, les salariés retenus pour les années 2002 à 2009 sont ceux visés par la Loi concernant les conditions de travail dans le secteur public</t>
    </r>
    <r>
      <rPr>
        <i/>
        <sz val="7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(projet de loi n</t>
    </r>
    <r>
      <rPr>
        <vertAlign val="superscript"/>
        <sz val="7"/>
        <color theme="1"/>
        <rFont val="Arial"/>
        <family val="2"/>
      </rPr>
      <t xml:space="preserve">o </t>
    </r>
    <r>
      <rPr>
        <sz val="7"/>
        <color theme="1"/>
        <rFont val="Arial"/>
        <family val="2"/>
      </rPr>
      <t>142, 2005, chapitre 43). Pour les années suivantes, ce sont ceux visés par les conventions collectives signées en 2011 et en 2016.</t>
    </r>
  </si>
  <si>
    <t>..</t>
  </si>
  <si>
    <r>
      <t>Les anciennes conventions de l’administration québécoise prévoyaient une augmentation de 1,0 % le 31 mars 2015. Les conventions collectives renouvelées en 2016 accordent une rémunération additionnelle correspondant à trente cents (0,30 $) pour chaque heure rémunérée du 1</t>
    </r>
    <r>
      <rPr>
        <vertAlign val="superscript"/>
        <sz val="7"/>
        <color theme="1"/>
        <rFont val="Arial"/>
        <family val="2"/>
      </rPr>
      <t xml:space="preserve">er </t>
    </r>
    <r>
      <rPr>
        <sz val="7"/>
        <color theme="1"/>
        <rFont val="Arial"/>
        <family val="2"/>
      </rPr>
      <t xml:space="preserve">avril 2015 au 31 mars 2016. </t>
    </r>
  </si>
  <si>
    <t>2016</t>
  </si>
  <si>
    <t>Annexe H</t>
  </si>
  <si>
    <t>2017</t>
  </si>
  <si>
    <t>7.</t>
  </si>
  <si>
    <t xml:space="preserve">Inclut l'exercice de relativités salariales et le montant forfaitaire. </t>
  </si>
  <si>
    <t>2018</t>
  </si>
  <si>
    <t>Les données considérées sont celles incluses dans la banque de données au cours des deux premiers trimestres de 2020 (données préliminaires).</t>
  </si>
  <si>
    <t>Évolution de la croissance salariale nominale et réelle pour les salariés syndiqués, selon l'indicateur des taux d’augmentation des clauses salariales en vigueur, de 1986 à 2020</t>
  </si>
  <si>
    <t>2019</t>
  </si>
  <si>
    <t>…</t>
  </si>
  <si>
    <r>
      <t>2020</t>
    </r>
    <r>
      <rPr>
        <vertAlign val="superscript"/>
        <sz val="8"/>
        <rFont val="Arial"/>
        <family val="2"/>
      </rPr>
      <t>6</t>
    </r>
  </si>
  <si>
    <r>
      <t>2021</t>
    </r>
    <r>
      <rPr>
        <vertAlign val="superscript"/>
        <sz val="8"/>
        <rFont val="Arial"/>
        <family val="2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</si>
</sst>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vertAlign val="superscript"/>
      <sz val="7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vertAlign val="superscript"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Font="1" applyBorder="1"/>
    <xf numFmtId="0" fontId="6" fillId="0" borderId="1" xfId="0" applyFont="1" applyBorder="1"/>
    <xf numFmtId="0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0" xfId="0" applyFont="1" applyAlignment="1"/>
    <xf numFmtId="0" fontId="8" fillId="0" borderId="2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right" vertical="top" wrapText="1" shrinkToFit="1"/>
    </xf>
    <xf numFmtId="0" fontId="1" fillId="0" borderId="3" xfId="0" applyFont="1" applyBorder="1" applyAlignment="1">
      <alignment horizontal="right" vertical="top"/>
    </xf>
    <xf numFmtId="0" fontId="2" fillId="0" borderId="3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 shrinkToFit="1"/>
    </xf>
    <xf numFmtId="0" fontId="1" fillId="0" borderId="0" xfId="0" applyFont="1" applyBorder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Alignment="1"/>
    <xf numFmtId="164" fontId="1" fillId="0" borderId="0" xfId="0" applyNumberFormat="1" applyFont="1" applyFill="1" applyProtection="1"/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/>
    <xf numFmtId="0" fontId="9" fillId="0" borderId="0" xfId="0" applyFont="1" applyAlignme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vertical="top"/>
    </xf>
    <xf numFmtId="49" fontId="8" fillId="0" borderId="1" xfId="0" applyNumberFormat="1" applyFont="1" applyBorder="1" applyAlignment="1">
      <alignment horizontal="right" vertical="top"/>
    </xf>
    <xf numFmtId="0" fontId="10" fillId="0" borderId="1" xfId="0" applyNumberFormat="1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/>
    </xf>
    <xf numFmtId="0" fontId="3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8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9" fillId="0" borderId="0" xfId="0" applyFont="1" applyFill="1" applyAlignment="1"/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quotePrefix="1" applyFont="1" applyBorder="1" applyAlignment="1">
      <alignment vertical="top"/>
    </xf>
    <xf numFmtId="0" fontId="8" fillId="0" borderId="0" xfId="0" applyFont="1" applyFill="1" applyAlignment="1">
      <alignment horizontal="justify" vertical="top" wrapText="1"/>
    </xf>
    <xf numFmtId="49" fontId="1" fillId="0" borderId="0" xfId="0" applyNumberFormat="1" applyFont="1" applyFill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Fill="1" applyAlignment="1">
      <alignment horizontal="justify" vertical="top" wrapText="1"/>
    </xf>
    <xf numFmtId="0" fontId="11" fillId="0" borderId="0" xfId="0" applyFont="1" applyFill="1" applyAlignment="1">
      <alignment horizontal="justify" vertical="top" wrapText="1"/>
    </xf>
    <xf numFmtId="0" fontId="11" fillId="0" borderId="0" xfId="0" quotePrefix="1" applyFont="1" applyFill="1" applyAlignment="1">
      <alignment horizontal="justify" vertical="top" wrapText="1"/>
    </xf>
    <xf numFmtId="0" fontId="8" fillId="0" borderId="0" xfId="0" quotePrefix="1" applyFont="1" applyBorder="1" applyAlignment="1">
      <alignment horizontal="justify" vertical="top" wrapText="1"/>
    </xf>
    <xf numFmtId="0" fontId="8" fillId="0" borderId="0" xfId="0" quotePrefix="1" applyFont="1" applyBorder="1" applyAlignment="1">
      <alignment horizontal="justify" vertical="top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tabSelected="1" view="pageBreakPreview" zoomScale="140" zoomScaleNormal="190" zoomScaleSheetLayoutView="140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baseColWidth="10" defaultColWidth="11.453125" defaultRowHeight="14.5" x14ac:dyDescent="0.25"/>
  <cols>
    <col min="1" max="1" width="2.54296875" style="1" customWidth="1"/>
    <col min="2" max="2" width="2.7265625" style="1" customWidth="1"/>
    <col min="3" max="3" width="1.1796875" style="1" customWidth="1"/>
    <col min="4" max="4" width="7.81640625" style="1" customWidth="1"/>
    <col min="5" max="5" width="1.1796875" style="1" customWidth="1"/>
    <col min="6" max="6" width="10.7265625" style="1" customWidth="1"/>
    <col min="7" max="7" width="2" style="1" customWidth="1"/>
    <col min="8" max="8" width="3.7265625" style="1" customWidth="1"/>
    <col min="9" max="9" width="1.54296875" style="2" customWidth="1"/>
    <col min="10" max="10" width="10.453125" style="1" customWidth="1"/>
    <col min="11" max="11" width="2" style="1" customWidth="1"/>
    <col min="12" max="12" width="7.7265625" style="1" customWidth="1"/>
    <col min="13" max="13" width="1.26953125" style="2" customWidth="1"/>
    <col min="14" max="14" width="6.1796875" style="1" customWidth="1"/>
    <col min="15" max="15" width="1.453125" style="1" customWidth="1"/>
    <col min="16" max="16" width="4.81640625" style="1" customWidth="1"/>
    <col min="17" max="17" width="1.26953125" style="1" customWidth="1"/>
    <col min="18" max="18" width="7.26953125" style="1" customWidth="1"/>
    <col min="19" max="19" width="1.26953125" style="1" customWidth="1"/>
    <col min="20" max="20" width="10.81640625" style="1" customWidth="1"/>
    <col min="21" max="21" width="1.1796875" style="1" customWidth="1"/>
    <col min="22" max="22" width="8.1796875" style="1" customWidth="1"/>
    <col min="23" max="23" width="1.26953125" style="3" customWidth="1"/>
    <col min="24" max="16384" width="11.453125" style="1"/>
  </cols>
  <sheetData>
    <row r="1" spans="1:24" x14ac:dyDescent="0.25">
      <c r="A1" s="1" t="s">
        <v>69</v>
      </c>
    </row>
    <row r="2" spans="1:24" s="5" customFormat="1" ht="30" customHeight="1" x14ac:dyDescent="0.3">
      <c r="A2" s="87" t="s">
        <v>75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4"/>
    </row>
    <row r="3" spans="1:24" s="5" customFormat="1" ht="3.75" customHeight="1" thickBot="1" x14ac:dyDescent="0.35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M3" s="7"/>
      <c r="N3" s="6"/>
      <c r="O3" s="6"/>
      <c r="P3" s="6"/>
      <c r="Q3" s="6"/>
      <c r="R3" s="6"/>
      <c r="S3" s="6"/>
      <c r="T3" s="6"/>
      <c r="U3" s="6"/>
      <c r="V3" s="6"/>
      <c r="W3" s="8"/>
    </row>
    <row r="4" spans="1:24" s="9" customFormat="1" ht="3.75" customHeight="1" x14ac:dyDescent="0.25"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W4" s="3"/>
    </row>
    <row r="5" spans="1:24" s="11" customFormat="1" ht="15" customHeight="1" x14ac:dyDescent="0.2">
      <c r="H5" s="74" t="s">
        <v>16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W5" s="12"/>
    </row>
    <row r="6" spans="1:24" s="11" customFormat="1" ht="16.5" customHeight="1" x14ac:dyDescent="0.2">
      <c r="I6" s="13"/>
      <c r="J6" s="79" t="s">
        <v>4</v>
      </c>
      <c r="K6" s="79"/>
      <c r="L6" s="79"/>
      <c r="M6" s="79"/>
      <c r="N6" s="79"/>
      <c r="O6" s="79"/>
      <c r="P6" s="79"/>
      <c r="Q6" s="79"/>
      <c r="R6" s="79"/>
      <c r="W6" s="12"/>
    </row>
    <row r="7" spans="1:24" s="20" customFormat="1" ht="39" customHeight="1" x14ac:dyDescent="0.25">
      <c r="A7" s="14" t="s">
        <v>60</v>
      </c>
      <c r="B7" s="14"/>
      <c r="C7" s="15"/>
      <c r="D7" s="16" t="s">
        <v>57</v>
      </c>
      <c r="E7" s="17"/>
      <c r="F7" s="16" t="s">
        <v>64</v>
      </c>
      <c r="G7" s="17"/>
      <c r="H7" s="17" t="s">
        <v>0</v>
      </c>
      <c r="I7" s="18"/>
      <c r="J7" s="16" t="s">
        <v>59</v>
      </c>
      <c r="K7" s="17"/>
      <c r="L7" s="17" t="s">
        <v>1</v>
      </c>
      <c r="M7" s="18"/>
      <c r="N7" s="17" t="s">
        <v>2</v>
      </c>
      <c r="O7" s="17"/>
      <c r="P7" s="17" t="s">
        <v>3</v>
      </c>
      <c r="Q7" s="17"/>
      <c r="R7" s="16" t="s">
        <v>7</v>
      </c>
      <c r="S7" s="17"/>
      <c r="T7" s="16" t="s">
        <v>61</v>
      </c>
      <c r="U7" s="17"/>
      <c r="V7" s="16" t="s">
        <v>58</v>
      </c>
      <c r="W7" s="19"/>
    </row>
    <row r="8" spans="1:24" s="23" customFormat="1" ht="21" customHeight="1" x14ac:dyDescent="0.2">
      <c r="A8" s="88">
        <v>1986</v>
      </c>
      <c r="B8" s="88"/>
      <c r="C8" s="21"/>
      <c r="D8" s="22" t="s">
        <v>5</v>
      </c>
      <c r="F8" s="24">
        <v>3.3</v>
      </c>
      <c r="G8" s="25"/>
      <c r="H8" s="24">
        <v>4.0999999999999996</v>
      </c>
      <c r="I8" s="24"/>
      <c r="J8" s="24">
        <v>3.5</v>
      </c>
      <c r="K8" s="25"/>
      <c r="L8" s="24">
        <v>5.8</v>
      </c>
      <c r="M8" s="25"/>
      <c r="N8" s="24">
        <v>4.2</v>
      </c>
      <c r="O8" s="25"/>
      <c r="P8" s="24">
        <v>3.5</v>
      </c>
      <c r="Q8" s="25"/>
      <c r="R8" s="24">
        <v>3.8</v>
      </c>
      <c r="S8" s="25"/>
      <c r="T8" s="24">
        <v>4</v>
      </c>
      <c r="U8" s="25"/>
      <c r="V8" s="24">
        <v>3.7</v>
      </c>
      <c r="W8" s="24"/>
    </row>
    <row r="9" spans="1:24" s="26" customFormat="1" ht="9.65" customHeight="1" x14ac:dyDescent="0.2">
      <c r="A9" s="75"/>
      <c r="B9" s="75"/>
      <c r="D9" s="22" t="s">
        <v>6</v>
      </c>
      <c r="F9" s="27">
        <f>((((F8/100)+1)/((4.8/100)+1))-1)*100</f>
        <v>-1.4312977099236734</v>
      </c>
      <c r="G9" s="25"/>
      <c r="H9" s="27">
        <f>((((H8/100)+1)/((4.8/100)+1))-1)*100</f>
        <v>-0.66793893129771797</v>
      </c>
      <c r="I9" s="27"/>
      <c r="J9" s="27">
        <f>((((J8/100)+1)/((4.8/100)+1))-1)*100</f>
        <v>-1.2404580152671874</v>
      </c>
      <c r="K9" s="25"/>
      <c r="L9" s="27">
        <f>((((L8/100)+1)/((4.8/100)+1))-1)*100</f>
        <v>0.95419847328244156</v>
      </c>
      <c r="M9" s="25"/>
      <c r="N9" s="27">
        <f>((((N8/100)+1)/((4.8/100)+1))-1)*100</f>
        <v>-0.57251908396946938</v>
      </c>
      <c r="O9" s="25"/>
      <c r="P9" s="27">
        <f>((((P8/100)+1)/((4.8/100)+1))-1)*100</f>
        <v>-1.2404580152671874</v>
      </c>
      <c r="Q9" s="25"/>
      <c r="R9" s="27">
        <f>((((R8/100)+1)/((4.8/100)+1))-1)*100</f>
        <v>-0.95419847328244156</v>
      </c>
      <c r="S9" s="25"/>
      <c r="T9" s="27">
        <f>((((T8/100)+1)/((4.8/100)+1))-1)*100</f>
        <v>-0.76335877862595547</v>
      </c>
      <c r="U9" s="25"/>
      <c r="V9" s="27">
        <f>((((V8/100)+1)/((4.8/100)+1))-1)*100</f>
        <v>-1.0496183206107013</v>
      </c>
      <c r="W9" s="27"/>
    </row>
    <row r="10" spans="1:24" s="23" customFormat="1" ht="21" customHeight="1" x14ac:dyDescent="0.2">
      <c r="A10" s="75">
        <v>1987</v>
      </c>
      <c r="B10" s="75"/>
      <c r="D10" s="22" t="s">
        <v>5</v>
      </c>
      <c r="F10" s="24">
        <v>4</v>
      </c>
      <c r="G10" s="25"/>
      <c r="H10" s="24">
        <v>4</v>
      </c>
      <c r="I10" s="24"/>
      <c r="J10" s="24">
        <v>3.1</v>
      </c>
      <c r="K10" s="25"/>
      <c r="L10" s="24">
        <v>5</v>
      </c>
      <c r="M10" s="25"/>
      <c r="N10" s="24">
        <v>4.2</v>
      </c>
      <c r="O10" s="25"/>
      <c r="P10" s="24">
        <v>3.6</v>
      </c>
      <c r="Q10" s="25"/>
      <c r="R10" s="24">
        <v>3.7</v>
      </c>
      <c r="S10" s="25"/>
      <c r="T10" s="24">
        <v>3.9</v>
      </c>
      <c r="U10" s="25"/>
      <c r="V10" s="24">
        <v>3.9</v>
      </c>
      <c r="W10" s="24"/>
    </row>
    <row r="11" spans="1:24" s="26" customFormat="1" ht="9.65" customHeight="1" x14ac:dyDescent="0.2">
      <c r="A11" s="75"/>
      <c r="B11" s="75"/>
      <c r="D11" s="22" t="s">
        <v>6</v>
      </c>
      <c r="F11" s="27">
        <f>((((F10/100)+1)/((4.3/100)+1))-1)*100</f>
        <v>-0.28763183125598557</v>
      </c>
      <c r="G11" s="25"/>
      <c r="H11" s="27">
        <f>((((H10/100)+1)/((4.3/100)+1))-1)*100</f>
        <v>-0.28763183125598557</v>
      </c>
      <c r="I11" s="27"/>
      <c r="J11" s="27">
        <f>((((J10/100)+1)/((4.3/100)+1))-1)*100</f>
        <v>-1.1505273250239756</v>
      </c>
      <c r="K11" s="25"/>
      <c r="L11" s="27">
        <f>((((L10/100)+1)/((4.3/100)+1))-1)*100</f>
        <v>0.67114093959732557</v>
      </c>
      <c r="M11" s="25"/>
      <c r="N11" s="27">
        <f>((((N10/100)+1)/((4.3/100)+1))-1)*100</f>
        <v>-9.5877277085321122E-2</v>
      </c>
      <c r="O11" s="25"/>
      <c r="P11" s="27">
        <f>((((P10/100)+1)/((4.3/100)+1))-1)*100</f>
        <v>-0.67114093959730337</v>
      </c>
      <c r="Q11" s="25"/>
      <c r="R11" s="27">
        <f>((((R10/100)+1)/((4.3/100)+1))-1)*100</f>
        <v>-0.57526366251198224</v>
      </c>
      <c r="S11" s="25"/>
      <c r="T11" s="27">
        <f>((((T10/100)+1)/((4.3/100)+1))-1)*100</f>
        <v>-0.3835091083413289</v>
      </c>
      <c r="U11" s="25"/>
      <c r="V11" s="27">
        <f>((((V10/100)+1)/((4.3/100)+1))-1)*100</f>
        <v>-0.3835091083413289</v>
      </c>
      <c r="W11" s="27"/>
    </row>
    <row r="12" spans="1:24" s="23" customFormat="1" ht="20.149999999999999" customHeight="1" x14ac:dyDescent="0.2">
      <c r="A12" s="75">
        <v>1988</v>
      </c>
      <c r="B12" s="75"/>
      <c r="D12" s="22" t="s">
        <v>5</v>
      </c>
      <c r="F12" s="24">
        <v>4.8</v>
      </c>
      <c r="G12" s="25"/>
      <c r="H12" s="24">
        <v>4.7</v>
      </c>
      <c r="I12" s="24"/>
      <c r="J12" s="24">
        <v>4.5</v>
      </c>
      <c r="K12" s="25"/>
      <c r="L12" s="24">
        <v>4.0999999999999996</v>
      </c>
      <c r="M12" s="25"/>
      <c r="N12" s="24">
        <v>4.5</v>
      </c>
      <c r="O12" s="25"/>
      <c r="P12" s="24">
        <v>3.2</v>
      </c>
      <c r="Q12" s="25"/>
      <c r="R12" s="24">
        <v>3.9</v>
      </c>
      <c r="S12" s="25"/>
      <c r="T12" s="24">
        <v>4.4000000000000004</v>
      </c>
      <c r="U12" s="25"/>
      <c r="V12" s="24">
        <v>4.5999999999999996</v>
      </c>
      <c r="W12" s="24"/>
    </row>
    <row r="13" spans="1:24" s="26" customFormat="1" ht="9.65" customHeight="1" x14ac:dyDescent="0.2">
      <c r="A13" s="75"/>
      <c r="B13" s="75"/>
      <c r="D13" s="22" t="s">
        <v>6</v>
      </c>
      <c r="F13" s="27">
        <f>((((F12/100)+1)/((3.7/100)+1))-1)*100</f>
        <v>1.0607521697203692</v>
      </c>
      <c r="G13" s="25"/>
      <c r="H13" s="27">
        <f>((((H12/100)+1)/((3.7/100)+1))-1)*100</f>
        <v>0.96432015429122053</v>
      </c>
      <c r="I13" s="27"/>
      <c r="J13" s="27">
        <f>((((J12/100)+1)/((3.7/100)+1))-1)*100</f>
        <v>0.77145612343298975</v>
      </c>
      <c r="K13" s="25"/>
      <c r="L13" s="27">
        <f>((((L12/100)+1)/((3.7/100)+1))-1)*100</f>
        <v>0.38572806171648377</v>
      </c>
      <c r="M13" s="25"/>
      <c r="N13" s="27">
        <f>((((N12/100)+1)/((3.7/100)+1))-1)*100</f>
        <v>0.77145612343298975</v>
      </c>
      <c r="O13" s="25"/>
      <c r="P13" s="27">
        <f>((((P12/100)+1)/((3.7/100)+1))-1)*100</f>
        <v>-0.48216007714559916</v>
      </c>
      <c r="Q13" s="25"/>
      <c r="R13" s="27">
        <f>((((R12/100)+1)/((3.7/100)+1))-1)*100</f>
        <v>0.19286403085825299</v>
      </c>
      <c r="S13" s="25"/>
      <c r="T13" s="27">
        <f>((((T12/100)+1)/((3.7/100)+1))-1)*100</f>
        <v>0.67502410800386325</v>
      </c>
      <c r="U13" s="25"/>
      <c r="V13" s="27">
        <f>((((V12/100)+1)/((3.7/100)+1))-1)*100</f>
        <v>0.86788813886211624</v>
      </c>
      <c r="W13" s="27"/>
    </row>
    <row r="14" spans="1:24" s="23" customFormat="1" ht="21" customHeight="1" x14ac:dyDescent="0.2">
      <c r="A14" s="75">
        <v>1989</v>
      </c>
      <c r="B14" s="75"/>
      <c r="D14" s="22" t="s">
        <v>5</v>
      </c>
      <c r="F14" s="24">
        <v>4.0999999999999996</v>
      </c>
      <c r="G14" s="25"/>
      <c r="H14" s="24">
        <v>4.3</v>
      </c>
      <c r="I14" s="24"/>
      <c r="J14" s="24">
        <v>4</v>
      </c>
      <c r="K14" s="25"/>
      <c r="L14" s="24">
        <v>5.2</v>
      </c>
      <c r="M14" s="25"/>
      <c r="N14" s="24">
        <v>4.4000000000000004</v>
      </c>
      <c r="O14" s="25"/>
      <c r="P14" s="24">
        <v>4.9000000000000004</v>
      </c>
      <c r="Q14" s="25"/>
      <c r="R14" s="24">
        <v>4.5999999999999996</v>
      </c>
      <c r="S14" s="25"/>
      <c r="T14" s="24">
        <v>4.4000000000000004</v>
      </c>
      <c r="U14" s="25"/>
      <c r="V14" s="24">
        <v>4.2</v>
      </c>
      <c r="W14" s="24"/>
    </row>
    <row r="15" spans="1:24" s="26" customFormat="1" ht="9.65" customHeight="1" x14ac:dyDescent="0.2">
      <c r="A15" s="75"/>
      <c r="B15" s="75"/>
      <c r="D15" s="22" t="s">
        <v>6</v>
      </c>
      <c r="F15" s="27">
        <f>((((F14/100)+1)/((4.3/100)+1))-1)*100</f>
        <v>-0.19175455417066445</v>
      </c>
      <c r="G15" s="25"/>
      <c r="H15" s="27">
        <f>((((H14/100)+1)/((4.3/100)+1))-1)*100</f>
        <v>0</v>
      </c>
      <c r="I15" s="27"/>
      <c r="J15" s="27">
        <f>((((J14/100)+1)/((4.3/100)+1))-1)*100</f>
        <v>-0.28763183125598557</v>
      </c>
      <c r="K15" s="25"/>
      <c r="L15" s="27">
        <f>((((L14/100)+1)/((4.3/100)+1))-1)*100</f>
        <v>0.86289549376799002</v>
      </c>
      <c r="M15" s="25"/>
      <c r="N15" s="27">
        <f>((((N14/100)+1)/((4.3/100)+1))-1)*100</f>
        <v>9.5877277085332224E-2</v>
      </c>
      <c r="O15" s="25"/>
      <c r="P15" s="27">
        <f>((((P14/100)+1)/((4.3/100)+1))-1)*100</f>
        <v>0.57526366251199335</v>
      </c>
      <c r="Q15" s="25"/>
      <c r="R15" s="27">
        <f>((((R14/100)+1)/((4.3/100)+1))-1)*100</f>
        <v>0.28763183125599667</v>
      </c>
      <c r="S15" s="25"/>
      <c r="T15" s="27">
        <f>((((T14/100)+1)/((4.3/100)+1))-1)*100</f>
        <v>9.5877277085332224E-2</v>
      </c>
      <c r="U15" s="25"/>
      <c r="V15" s="27">
        <f>((((V14/100)+1)/((4.3/100)+1))-1)*100</f>
        <v>-9.5877277085321122E-2</v>
      </c>
      <c r="W15" s="27"/>
    </row>
    <row r="16" spans="1:24" s="23" customFormat="1" ht="21" customHeight="1" x14ac:dyDescent="0.2">
      <c r="A16" s="75">
        <v>1990</v>
      </c>
      <c r="B16" s="75"/>
      <c r="D16" s="22" t="s">
        <v>5</v>
      </c>
      <c r="F16" s="24">
        <v>6.9</v>
      </c>
      <c r="G16" s="25"/>
      <c r="H16" s="24">
        <v>4.9000000000000004</v>
      </c>
      <c r="I16" s="24"/>
      <c r="J16" s="24">
        <v>5.6</v>
      </c>
      <c r="K16" s="25"/>
      <c r="L16" s="24">
        <v>5.3</v>
      </c>
      <c r="M16" s="25"/>
      <c r="N16" s="24">
        <v>5.3</v>
      </c>
      <c r="O16" s="25"/>
      <c r="P16" s="24">
        <v>4.7</v>
      </c>
      <c r="Q16" s="25"/>
      <c r="R16" s="24">
        <v>5.0999999999999996</v>
      </c>
      <c r="S16" s="25"/>
      <c r="T16" s="24">
        <v>5</v>
      </c>
      <c r="U16" s="25"/>
      <c r="V16" s="24">
        <v>5.9</v>
      </c>
      <c r="W16" s="24"/>
    </row>
    <row r="17" spans="1:23" s="26" customFormat="1" ht="9.65" customHeight="1" x14ac:dyDescent="0.2">
      <c r="A17" s="75"/>
      <c r="B17" s="75"/>
      <c r="D17" s="22" t="s">
        <v>6</v>
      </c>
      <c r="F17" s="27">
        <f>((((F16/100)+1)/((4.3/100)+1))-1)*100</f>
        <v>2.4928092042185934</v>
      </c>
      <c r="G17" s="25"/>
      <c r="H17" s="27">
        <f>((((H16/100)+1)/((4.3/100)+1))-1)*100</f>
        <v>0.57526366251199335</v>
      </c>
      <c r="I17" s="27"/>
      <c r="J17" s="27">
        <f>((((J16/100)+1)/((4.3/100)+1))-1)*100</f>
        <v>1.2464046021093189</v>
      </c>
      <c r="K17" s="25"/>
      <c r="L17" s="27">
        <f>((((L16/100)+1)/((4.3/100)+1))-1)*100</f>
        <v>0.95877277085330004</v>
      </c>
      <c r="M17" s="25"/>
      <c r="N17" s="27">
        <f>((((N16/100)+1)/((4.3/100)+1))-1)*100</f>
        <v>0.95877277085330004</v>
      </c>
      <c r="O17" s="25"/>
      <c r="P17" s="27">
        <f>((((P16/100)+1)/((4.3/100)+1))-1)*100</f>
        <v>0.3835091083413289</v>
      </c>
      <c r="Q17" s="25"/>
      <c r="R17" s="27">
        <f>((((R16/100)+1)/((4.3/100)+1))-1)*100</f>
        <v>0.76701821668265779</v>
      </c>
      <c r="S17" s="25"/>
      <c r="T17" s="27">
        <f>((((T16/100)+1)/((4.3/100)+1))-1)*100</f>
        <v>0.67114093959732557</v>
      </c>
      <c r="U17" s="25"/>
      <c r="V17" s="27">
        <f>((((V16/100)+1)/((4.3/100)+1))-1)*100</f>
        <v>1.5340364333652934</v>
      </c>
      <c r="W17" s="27"/>
    </row>
    <row r="18" spans="1:23" s="23" customFormat="1" ht="21" customHeight="1" x14ac:dyDescent="0.2">
      <c r="A18" s="75">
        <v>1991</v>
      </c>
      <c r="B18" s="75"/>
      <c r="D18" s="22" t="s">
        <v>5</v>
      </c>
      <c r="F18" s="24">
        <v>7.3</v>
      </c>
      <c r="G18" s="25"/>
      <c r="H18" s="24">
        <v>4.9000000000000004</v>
      </c>
      <c r="I18" s="24"/>
      <c r="J18" s="24">
        <v>4.8</v>
      </c>
      <c r="K18" s="25"/>
      <c r="L18" s="24">
        <v>0.9</v>
      </c>
      <c r="M18" s="25"/>
      <c r="N18" s="24">
        <v>4.7</v>
      </c>
      <c r="O18" s="25"/>
      <c r="P18" s="24">
        <v>1.6</v>
      </c>
      <c r="Q18" s="25"/>
      <c r="R18" s="24">
        <v>3.1</v>
      </c>
      <c r="S18" s="25"/>
      <c r="T18" s="24">
        <v>4.2</v>
      </c>
      <c r="U18" s="25"/>
      <c r="V18" s="24">
        <v>5.9</v>
      </c>
      <c r="W18" s="24"/>
    </row>
    <row r="19" spans="1:23" s="26" customFormat="1" ht="9.65" customHeight="1" x14ac:dyDescent="0.2">
      <c r="A19" s="75"/>
      <c r="B19" s="75"/>
      <c r="D19" s="22" t="s">
        <v>6</v>
      </c>
      <c r="F19" s="27">
        <f>((((F18/100)+1)/((7.3/100)+1))-1)*100</f>
        <v>0</v>
      </c>
      <c r="G19" s="25"/>
      <c r="H19" s="27">
        <f>((((H18/100)+1)/((7.3/100)+1))-1)*100</f>
        <v>-2.236719478098792</v>
      </c>
      <c r="I19" s="27"/>
      <c r="J19" s="27">
        <f>((((J18/100)+1)/((7.3/100)+1))-1)*100</f>
        <v>-2.3299161230195597</v>
      </c>
      <c r="K19" s="25"/>
      <c r="L19" s="27">
        <f>((((L18/100)+1)/((7.3/100)+1))-1)*100</f>
        <v>-5.964585274930112</v>
      </c>
      <c r="M19" s="25"/>
      <c r="N19" s="27">
        <f>((((N18/100)+1)/((7.3/100)+1))-1)*100</f>
        <v>-2.4231127679403608</v>
      </c>
      <c r="O19" s="25"/>
      <c r="P19" s="27">
        <f>((((P18/100)+1)/((7.3/100)+1))-1)*100</f>
        <v>-5.3122087604846158</v>
      </c>
      <c r="Q19" s="25"/>
      <c r="R19" s="27">
        <f>((((R18/100)+1)/((7.3/100)+1))-1)*100</f>
        <v>-3.9142590866728888</v>
      </c>
      <c r="S19" s="25"/>
      <c r="T19" s="27">
        <f>((((T18/100)+1)/((7.3/100)+1))-1)*100</f>
        <v>-2.8890959925442661</v>
      </c>
      <c r="U19" s="25"/>
      <c r="V19" s="27">
        <f>((((V18/100)+1)/((7.3/100)+1))-1)*100</f>
        <v>-1.3047530288909592</v>
      </c>
      <c r="W19" s="27"/>
    </row>
    <row r="20" spans="1:23" s="23" customFormat="1" ht="21" customHeight="1" x14ac:dyDescent="0.2">
      <c r="A20" s="75">
        <v>1992</v>
      </c>
      <c r="B20" s="75"/>
      <c r="D20" s="22" t="s">
        <v>5</v>
      </c>
      <c r="F20" s="24">
        <v>2.5</v>
      </c>
      <c r="G20" s="25"/>
      <c r="H20" s="24">
        <v>3.9</v>
      </c>
      <c r="I20" s="24"/>
      <c r="J20" s="24">
        <v>3.9</v>
      </c>
      <c r="K20" s="25"/>
      <c r="L20" s="24">
        <v>1.5</v>
      </c>
      <c r="M20" s="25"/>
      <c r="N20" s="24">
        <v>2.8</v>
      </c>
      <c r="O20" s="25"/>
      <c r="P20" s="24">
        <v>3</v>
      </c>
      <c r="Q20" s="25"/>
      <c r="R20" s="24">
        <v>3.2</v>
      </c>
      <c r="S20" s="25"/>
      <c r="T20" s="24">
        <v>3.6</v>
      </c>
      <c r="U20" s="25"/>
      <c r="V20" s="24">
        <v>3</v>
      </c>
      <c r="W20" s="24"/>
    </row>
    <row r="21" spans="1:23" s="26" customFormat="1" ht="9.65" customHeight="1" x14ac:dyDescent="0.2">
      <c r="A21" s="75"/>
      <c r="B21" s="75"/>
      <c r="D21" s="22" t="s">
        <v>6</v>
      </c>
      <c r="F21" s="27">
        <f>((((F20/100)+1)/((1.9/100)+1))-1)*100</f>
        <v>0.58881256133465065</v>
      </c>
      <c r="G21" s="25"/>
      <c r="H21" s="27">
        <f>((((H20/100)+1)/((1.9/100)+1))-1)*100</f>
        <v>1.9627085377821318</v>
      </c>
      <c r="I21" s="27"/>
      <c r="J21" s="27">
        <f>((((J20/100)+1)/((1.9/100)+1))-1)*100</f>
        <v>1.9627085377821318</v>
      </c>
      <c r="K21" s="25"/>
      <c r="L21" s="27">
        <f>((((L20/100)+1)/((1.9/100)+1))-1)*100</f>
        <v>-0.39254170755642637</v>
      </c>
      <c r="M21" s="25"/>
      <c r="N21" s="27">
        <f>((((N20/100)+1)/((1.9/100)+1))-1)*100</f>
        <v>0.88321884200197598</v>
      </c>
      <c r="O21" s="25"/>
      <c r="P21" s="27">
        <f>((((P20/100)+1)/((1.9/100)+1))-1)*100</f>
        <v>1.0794896957801781</v>
      </c>
      <c r="Q21" s="25"/>
      <c r="R21" s="27">
        <f>((((R20/100)+1)/((1.9/100)+1))-1)*100</f>
        <v>1.2757605495584023</v>
      </c>
      <c r="S21" s="25"/>
      <c r="T21" s="27">
        <f>((((T20/100)+1)/((1.9/100)+1))-1)*100</f>
        <v>1.6683022571148287</v>
      </c>
      <c r="U21" s="25"/>
      <c r="V21" s="27">
        <f>((((V20/100)+1)/((1.9/100)+1))-1)*100</f>
        <v>1.0794896957801781</v>
      </c>
      <c r="W21" s="27"/>
    </row>
    <row r="22" spans="1:23" s="23" customFormat="1" ht="21" customHeight="1" x14ac:dyDescent="0.2">
      <c r="A22" s="75">
        <v>1993</v>
      </c>
      <c r="B22" s="75"/>
      <c r="D22" s="22" t="s">
        <v>5</v>
      </c>
      <c r="F22" s="24">
        <v>1</v>
      </c>
      <c r="G22" s="25"/>
      <c r="H22" s="24">
        <v>1.4</v>
      </c>
      <c r="I22" s="24"/>
      <c r="J22" s="24">
        <v>0.4</v>
      </c>
      <c r="K22" s="25"/>
      <c r="L22" s="24">
        <v>0.8</v>
      </c>
      <c r="M22" s="25"/>
      <c r="N22" s="24">
        <v>0.8</v>
      </c>
      <c r="O22" s="25"/>
      <c r="P22" s="24">
        <v>0.8</v>
      </c>
      <c r="Q22" s="25"/>
      <c r="R22" s="24">
        <v>0.7</v>
      </c>
      <c r="S22" s="25"/>
      <c r="T22" s="24">
        <v>1.2</v>
      </c>
      <c r="U22" s="25"/>
      <c r="V22" s="24">
        <v>1.1000000000000001</v>
      </c>
      <c r="W22" s="24"/>
    </row>
    <row r="23" spans="1:23" s="26" customFormat="1" ht="9.65" customHeight="1" x14ac:dyDescent="0.2">
      <c r="A23" s="75"/>
      <c r="B23" s="75"/>
      <c r="D23" s="22" t="s">
        <v>6</v>
      </c>
      <c r="F23" s="27">
        <f>((((F22/100)+1)/((1.3/100)+1))-1)*100</f>
        <v>-0.29615004935833467</v>
      </c>
      <c r="G23" s="25"/>
      <c r="H23" s="27">
        <f>((((H22/100)+1)/((1.3/100)+1))-1)*100</f>
        <v>9.8716683119448589E-2</v>
      </c>
      <c r="I23" s="27"/>
      <c r="J23" s="27">
        <f>((((J22/100)+1)/((1.3/100)+1))-1)*100</f>
        <v>-0.8884501480750151</v>
      </c>
      <c r="K23" s="25"/>
      <c r="L23" s="27">
        <f>((((L22/100)+1)/((1.3/100)+1))-1)*100</f>
        <v>-0.49358341559722074</v>
      </c>
      <c r="M23" s="25"/>
      <c r="N23" s="27">
        <f>((((N22/100)+1)/((1.3/100)+1))-1)*100</f>
        <v>-0.49358341559722074</v>
      </c>
      <c r="O23" s="25"/>
      <c r="P23" s="27">
        <f>((((P22/100)+1)/((1.3/100)+1))-1)*100</f>
        <v>-0.49358341559722074</v>
      </c>
      <c r="Q23" s="25"/>
      <c r="R23" s="27">
        <f>((((R22/100)+1)/((1.3/100)+1))-1)*100</f>
        <v>-0.59230009871668043</v>
      </c>
      <c r="S23" s="25"/>
      <c r="T23" s="27">
        <f>((((T22/100)+1)/((1.3/100)+1))-1)*100</f>
        <v>-9.8716683119437487E-2</v>
      </c>
      <c r="U23" s="25"/>
      <c r="V23" s="27">
        <f>((((V22/100)+1)/((1.3/100)+1))-1)*100</f>
        <v>-0.19743336623889718</v>
      </c>
      <c r="W23" s="27"/>
    </row>
    <row r="24" spans="1:23" s="11" customFormat="1" ht="21" customHeight="1" x14ac:dyDescent="0.2">
      <c r="A24" s="75">
        <v>1994</v>
      </c>
      <c r="B24" s="75"/>
      <c r="C24" s="23"/>
      <c r="D24" s="22" t="s">
        <v>5</v>
      </c>
      <c r="E24" s="23"/>
      <c r="F24" s="24">
        <v>0</v>
      </c>
      <c r="G24" s="25"/>
      <c r="H24" s="24">
        <v>1.3</v>
      </c>
      <c r="I24" s="24"/>
      <c r="J24" s="24">
        <v>0.3</v>
      </c>
      <c r="K24" s="25"/>
      <c r="L24" s="24">
        <v>0</v>
      </c>
      <c r="M24" s="25"/>
      <c r="N24" s="28" t="s">
        <v>26</v>
      </c>
      <c r="O24" s="25"/>
      <c r="P24" s="24">
        <v>0.5</v>
      </c>
      <c r="Q24" s="25"/>
      <c r="R24" s="24">
        <v>0.2</v>
      </c>
      <c r="S24" s="25"/>
      <c r="T24" s="24">
        <v>0.9</v>
      </c>
      <c r="U24" s="25"/>
      <c r="V24" s="24">
        <v>0.4</v>
      </c>
      <c r="W24" s="24"/>
    </row>
    <row r="25" spans="1:23" s="29" customFormat="1" ht="9.65" customHeight="1" x14ac:dyDescent="0.2">
      <c r="A25" s="75"/>
      <c r="B25" s="75"/>
      <c r="C25" s="26"/>
      <c r="D25" s="22" t="s">
        <v>6</v>
      </c>
      <c r="E25" s="26"/>
      <c r="F25" s="27">
        <f>((((F24/100)+1)/((-1.3/100)+1))-1)*100</f>
        <v>1.3171225937183451</v>
      </c>
      <c r="G25" s="25"/>
      <c r="H25" s="27">
        <f>((((H24/100)+1)/((-1.3/100)+1))-1)*100</f>
        <v>2.6342451874366679</v>
      </c>
      <c r="I25" s="27"/>
      <c r="J25" s="27">
        <f>((((J24/100)+1)/((-1.3/100)+1))-1)*100</f>
        <v>1.6210739614994862</v>
      </c>
      <c r="K25" s="25"/>
      <c r="L25" s="27">
        <f>((((L24/100)+1)/((-1.3/100)+1))-1)*100</f>
        <v>1.3171225937183451</v>
      </c>
      <c r="M25" s="25"/>
      <c r="N25" s="27">
        <f>((((N24/100)+1)/((-1.3/100)+1))-1)*100</f>
        <v>1.1144883485308954</v>
      </c>
      <c r="O25" s="25"/>
      <c r="P25" s="27">
        <f>((((P24/100)+1)/((-1.3/100)+1))-1)*100</f>
        <v>1.8237082066869137</v>
      </c>
      <c r="Q25" s="25"/>
      <c r="R25" s="27">
        <f>((((R24/100)+1)/((-1.3/100)+1))-1)*100</f>
        <v>1.5197568389057725</v>
      </c>
      <c r="S25" s="25"/>
      <c r="T25" s="27">
        <f>((((T24/100)+1)/((-1.3/100)+1))-1)*100</f>
        <v>2.2289766970617908</v>
      </c>
      <c r="U25" s="25"/>
      <c r="V25" s="27">
        <f>((((V24/100)+1)/((-1.3/100)+1))-1)*100</f>
        <v>1.7223910840932222</v>
      </c>
      <c r="W25" s="27"/>
    </row>
    <row r="26" spans="1:23" s="23" customFormat="1" ht="21" customHeight="1" x14ac:dyDescent="0.2">
      <c r="A26" s="75">
        <v>1995</v>
      </c>
      <c r="B26" s="75"/>
      <c r="D26" s="22" t="s">
        <v>5</v>
      </c>
      <c r="F26" s="24">
        <v>0</v>
      </c>
      <c r="G26" s="25"/>
      <c r="H26" s="24">
        <v>1.5</v>
      </c>
      <c r="I26" s="24"/>
      <c r="J26" s="24">
        <v>0</v>
      </c>
      <c r="K26" s="25"/>
      <c r="L26" s="28" t="s">
        <v>27</v>
      </c>
      <c r="M26" s="25"/>
      <c r="N26" s="24">
        <v>1.8</v>
      </c>
      <c r="O26" s="25"/>
      <c r="P26" s="24">
        <v>0.2</v>
      </c>
      <c r="Q26" s="25"/>
      <c r="R26" s="24">
        <v>0.7</v>
      </c>
      <c r="S26" s="25"/>
      <c r="T26" s="24">
        <v>1.2</v>
      </c>
      <c r="U26" s="25"/>
      <c r="V26" s="24">
        <v>0.6</v>
      </c>
      <c r="W26" s="24"/>
    </row>
    <row r="27" spans="1:23" s="26" customFormat="1" ht="9.65" customHeight="1" x14ac:dyDescent="0.2">
      <c r="A27" s="75"/>
      <c r="B27" s="75"/>
      <c r="D27" s="22" t="s">
        <v>6</v>
      </c>
      <c r="F27" s="27">
        <f>((((F26/100)+1)/((1.7/100)+1))-1)*100</f>
        <v>-1.671583087512285</v>
      </c>
      <c r="G27" s="25"/>
      <c r="H27" s="27">
        <f>((((H26/100)+1)/((1.7/100)+1))-1)*100</f>
        <v>-0.19665683382497079</v>
      </c>
      <c r="I27" s="27"/>
      <c r="J27" s="27">
        <f>((((J26/100)+1)/((1.7/100)+1))-1)*100</f>
        <v>-1.671583087512285</v>
      </c>
      <c r="K27" s="25"/>
      <c r="L27" s="27">
        <f>((((L26/100)+1)/((1.7/100)+1))-1)*100</f>
        <v>-1.7699115044247704</v>
      </c>
      <c r="M27" s="25"/>
      <c r="N27" s="27">
        <f>((((N26/100)+1)/((1.7/100)+1))-1)*100</f>
        <v>9.8328416912507599E-2</v>
      </c>
      <c r="O27" s="25"/>
      <c r="P27" s="27">
        <f>((((P26/100)+1)/((1.7/100)+1))-1)*100</f>
        <v>-1.4749262536873031</v>
      </c>
      <c r="Q27" s="25"/>
      <c r="R27" s="27">
        <f>((((R26/100)+1)/((1.7/100)+1))-1)*100</f>
        <v>-0.98328416912487615</v>
      </c>
      <c r="S27" s="25"/>
      <c r="T27" s="27">
        <f>((((T26/100)+1)/((1.7/100)+1))-1)*100</f>
        <v>-0.49164208456242697</v>
      </c>
      <c r="U27" s="25"/>
      <c r="V27" s="27">
        <f>((((V26/100)+1)/((1.7/100)+1))-1)*100</f>
        <v>-1.0816125860373504</v>
      </c>
      <c r="W27" s="27"/>
    </row>
    <row r="28" spans="1:23" s="11" customFormat="1" ht="21" customHeight="1" x14ac:dyDescent="0.2">
      <c r="A28" s="75">
        <v>1996</v>
      </c>
      <c r="B28" s="75"/>
      <c r="C28" s="23"/>
      <c r="D28" s="22" t="s">
        <v>5</v>
      </c>
      <c r="E28" s="23"/>
      <c r="F28" s="24">
        <v>0.2</v>
      </c>
      <c r="G28" s="25"/>
      <c r="H28" s="24">
        <v>1.6</v>
      </c>
      <c r="I28" s="24"/>
      <c r="J28" s="24">
        <v>0.6</v>
      </c>
      <c r="K28" s="25"/>
      <c r="L28" s="24">
        <v>0.4</v>
      </c>
      <c r="M28" s="25"/>
      <c r="N28" s="24">
        <v>1.9</v>
      </c>
      <c r="O28" s="25"/>
      <c r="P28" s="24">
        <v>0.1</v>
      </c>
      <c r="Q28" s="25"/>
      <c r="R28" s="24">
        <v>0.8</v>
      </c>
      <c r="S28" s="25"/>
      <c r="T28" s="24">
        <v>1.3</v>
      </c>
      <c r="U28" s="25"/>
      <c r="V28" s="24">
        <v>0.7</v>
      </c>
      <c r="W28" s="24"/>
    </row>
    <row r="29" spans="1:23" s="29" customFormat="1" ht="9.65" customHeight="1" x14ac:dyDescent="0.2">
      <c r="A29" s="75"/>
      <c r="B29" s="75"/>
      <c r="C29" s="26"/>
      <c r="D29" s="22" t="s">
        <v>6</v>
      </c>
      <c r="E29" s="26"/>
      <c r="F29" s="27">
        <f>((((F28/100)+1)/((1.6/100)+1))-1)*100</f>
        <v>-1.3779527559055094</v>
      </c>
      <c r="G29" s="25"/>
      <c r="H29" s="27">
        <f>((((H28/100)+1)/((1.6/100)+1))-1)*100</f>
        <v>0</v>
      </c>
      <c r="I29" s="27"/>
      <c r="J29" s="27">
        <f>((((J28/100)+1)/((1.6/100)+1))-1)*100</f>
        <v>-0.98425196850393526</v>
      </c>
      <c r="K29" s="25"/>
      <c r="L29" s="27">
        <f>((((L28/100)+1)/((1.6/100)+1))-1)*100</f>
        <v>-1.1811023622047223</v>
      </c>
      <c r="M29" s="25"/>
      <c r="N29" s="27">
        <f>((((N28/100)+1)/((1.6/100)+1))-1)*100</f>
        <v>0.29527559055118058</v>
      </c>
      <c r="O29" s="25"/>
      <c r="P29" s="27">
        <f>((((P28/100)+1)/((1.6/100)+1))-1)*100</f>
        <v>-1.476377952755914</v>
      </c>
      <c r="Q29" s="25"/>
      <c r="R29" s="27">
        <f>((((R28/100)+1)/((1.6/100)+1))-1)*100</f>
        <v>-0.78740157480314821</v>
      </c>
      <c r="S29" s="25"/>
      <c r="T29" s="27">
        <f>((((T28/100)+1)/((1.6/100)+1))-1)*100</f>
        <v>-0.29527559055119168</v>
      </c>
      <c r="U29" s="25"/>
      <c r="V29" s="27">
        <f>((((V28/100)+1)/((1.6/100)+1))-1)*100</f>
        <v>-0.88582677165355284</v>
      </c>
      <c r="W29" s="27"/>
    </row>
    <row r="30" spans="1:23" s="23" customFormat="1" ht="21" customHeight="1" x14ac:dyDescent="0.2">
      <c r="A30" s="75">
        <v>1997</v>
      </c>
      <c r="B30" s="75"/>
      <c r="D30" s="22" t="s">
        <v>5</v>
      </c>
      <c r="F30" s="24">
        <v>1.1000000000000001</v>
      </c>
      <c r="G30" s="25"/>
      <c r="H30" s="24">
        <v>2.1</v>
      </c>
      <c r="I30" s="24"/>
      <c r="J30" s="24">
        <v>0.3</v>
      </c>
      <c r="K30" s="25"/>
      <c r="L30" s="24">
        <v>0.5</v>
      </c>
      <c r="M30" s="25"/>
      <c r="N30" s="24">
        <v>2.9</v>
      </c>
      <c r="O30" s="25"/>
      <c r="P30" s="24">
        <v>2.2000000000000002</v>
      </c>
      <c r="Q30" s="25"/>
      <c r="R30" s="24">
        <v>1.8</v>
      </c>
      <c r="S30" s="25"/>
      <c r="T30" s="24">
        <v>2</v>
      </c>
      <c r="U30" s="25"/>
      <c r="V30" s="30">
        <v>1.4</v>
      </c>
      <c r="W30" s="30"/>
    </row>
    <row r="31" spans="1:23" s="26" customFormat="1" ht="9.65" customHeight="1" x14ac:dyDescent="0.2">
      <c r="A31" s="75"/>
      <c r="B31" s="75"/>
      <c r="D31" s="22" t="s">
        <v>6</v>
      </c>
      <c r="F31" s="27">
        <f>((((F30/100)+1)/((1.5/100)+1))-1)*100</f>
        <v>-0.39408866995074288</v>
      </c>
      <c r="G31" s="25"/>
      <c r="H31" s="27">
        <f>((((H30/100)+1)/((1.5/100)+1))-1)*100</f>
        <v>0.59113300492610321</v>
      </c>
      <c r="I31" s="27"/>
      <c r="J31" s="27">
        <f>((((J30/100)+1)/((1.5/100)+1))-1)*100</f>
        <v>-1.1822660098522175</v>
      </c>
      <c r="K31" s="25"/>
      <c r="L31" s="27">
        <f>((((L30/100)+1)/((1.5/100)+1))-1)*100</f>
        <v>-0.98522167487684609</v>
      </c>
      <c r="M31" s="25"/>
      <c r="N31" s="27">
        <f>((((N30/100)+1)/((1.5/100)+1))-1)*100</f>
        <v>1.379310344827589</v>
      </c>
      <c r="O31" s="25"/>
      <c r="P31" s="27">
        <f>((((P30/100)+1)/((1.5/100)+1))-1)*100</f>
        <v>0.68965517241379448</v>
      </c>
      <c r="Q31" s="25"/>
      <c r="R31" s="27">
        <f>((((R30/100)+1)/((1.5/100)+1))-1)*100</f>
        <v>0.29556650246307381</v>
      </c>
      <c r="S31" s="25"/>
      <c r="T31" s="27">
        <f>((((T30/100)+1)/((1.5/100)+1))-1)*100</f>
        <v>0.49261083743843415</v>
      </c>
      <c r="U31" s="25"/>
      <c r="V31" s="27">
        <f>((((V30/100)+1)/((1.5/100)+1))-1)*100</f>
        <v>-9.8522167487669066E-2</v>
      </c>
      <c r="W31" s="27"/>
    </row>
    <row r="32" spans="1:23" s="23" customFormat="1" ht="21" customHeight="1" x14ac:dyDescent="0.2">
      <c r="A32" s="75">
        <v>1998</v>
      </c>
      <c r="B32" s="75"/>
      <c r="D32" s="22" t="s">
        <v>5</v>
      </c>
      <c r="F32" s="28">
        <v>1.1000000000000001</v>
      </c>
      <c r="G32" s="31"/>
      <c r="H32" s="28">
        <v>1.4</v>
      </c>
      <c r="I32" s="28"/>
      <c r="J32" s="28">
        <v>1.6</v>
      </c>
      <c r="K32" s="31"/>
      <c r="L32" s="28">
        <v>1.3</v>
      </c>
      <c r="M32" s="31"/>
      <c r="N32" s="28">
        <v>1.1000000000000001</v>
      </c>
      <c r="O32" s="31"/>
      <c r="P32" s="28">
        <v>1.4</v>
      </c>
      <c r="Q32" s="31"/>
      <c r="R32" s="28">
        <v>1.3</v>
      </c>
      <c r="S32" s="31"/>
      <c r="T32" s="28">
        <v>1.4</v>
      </c>
      <c r="U32" s="31"/>
      <c r="V32" s="28">
        <v>1.2</v>
      </c>
      <c r="W32" s="28"/>
    </row>
    <row r="33" spans="1:23" s="26" customFormat="1" ht="9.65" customHeight="1" x14ac:dyDescent="0.2">
      <c r="A33" s="75"/>
      <c r="B33" s="75"/>
      <c r="D33" s="22" t="s">
        <v>6</v>
      </c>
      <c r="F33" s="27">
        <f>((((F32/100)+1)/((1.4/100)+1))-1)*100</f>
        <v>-0.29585798816569309</v>
      </c>
      <c r="G33" s="25"/>
      <c r="H33" s="27">
        <f>((((H32/100)+1)/((1.4/100)+1))-1)*100</f>
        <v>0</v>
      </c>
      <c r="I33" s="27"/>
      <c r="J33" s="27">
        <f>((((J32/100)+1)/((1.4/100)+1))-1)*100</f>
        <v>0.19723865877712132</v>
      </c>
      <c r="K33" s="25"/>
      <c r="L33" s="27">
        <f>((((L32/100)+1)/((1.4/100)+1))-1)*100</f>
        <v>-9.8619329388571764E-2</v>
      </c>
      <c r="M33" s="25"/>
      <c r="N33" s="27">
        <f>((((N32/100)+1)/((1.4/100)+1))-1)*100</f>
        <v>-0.29585798816569309</v>
      </c>
      <c r="O33" s="25"/>
      <c r="P33" s="27">
        <f>((((P32/100)+1)/((1.4/100)+1))-1)*100</f>
        <v>0</v>
      </c>
      <c r="Q33" s="25"/>
      <c r="R33" s="27">
        <f>((((R32/100)+1)/((1.4/100)+1))-1)*100</f>
        <v>-9.8619329388571764E-2</v>
      </c>
      <c r="S33" s="25"/>
      <c r="T33" s="27">
        <f>((((T32/100)+1)/((1.4/100)+1))-1)*100</f>
        <v>0</v>
      </c>
      <c r="U33" s="25"/>
      <c r="V33" s="27">
        <f>((((V32/100)+1)/((1.4/100)+1))-1)*100</f>
        <v>-0.19723865877712132</v>
      </c>
      <c r="W33" s="27"/>
    </row>
    <row r="34" spans="1:23" s="23" customFormat="1" ht="21" customHeight="1" x14ac:dyDescent="0.2">
      <c r="A34" s="75">
        <v>1999</v>
      </c>
      <c r="B34" s="75"/>
      <c r="D34" s="22" t="s">
        <v>5</v>
      </c>
      <c r="F34" s="28" t="s">
        <v>28</v>
      </c>
      <c r="G34" s="31"/>
      <c r="H34" s="28">
        <v>2.1</v>
      </c>
      <c r="I34" s="28"/>
      <c r="J34" s="28" t="s">
        <v>29</v>
      </c>
      <c r="K34" s="31"/>
      <c r="L34" s="28">
        <v>1.9</v>
      </c>
      <c r="M34" s="31"/>
      <c r="N34" s="28">
        <v>1.5</v>
      </c>
      <c r="O34" s="31"/>
      <c r="P34" s="28">
        <v>2.1</v>
      </c>
      <c r="Q34" s="31"/>
      <c r="R34" s="28" t="s">
        <v>30</v>
      </c>
      <c r="S34" s="31"/>
      <c r="T34" s="28" t="s">
        <v>31</v>
      </c>
      <c r="U34" s="31"/>
      <c r="V34" s="28" t="s">
        <v>32</v>
      </c>
      <c r="W34" s="28"/>
    </row>
    <row r="35" spans="1:23" s="26" customFormat="1" ht="9.65" customHeight="1" x14ac:dyDescent="0.2">
      <c r="A35" s="75"/>
      <c r="B35" s="75"/>
      <c r="D35" s="22" t="s">
        <v>6</v>
      </c>
      <c r="F35" s="27">
        <f>((((F34/100)+1)/((1.5/100)+1))-1)*100</f>
        <v>0.68965517241379448</v>
      </c>
      <c r="G35" s="25"/>
      <c r="H35" s="27">
        <f>((((H34/100)+1)/((1.5/100)+1))-1)*100</f>
        <v>0.59113300492610321</v>
      </c>
      <c r="I35" s="27"/>
      <c r="J35" s="27">
        <f>((((J34/100)+1)/((1.5/100)+1))-1)*100</f>
        <v>9.852216748769127E-2</v>
      </c>
      <c r="K35" s="25"/>
      <c r="L35" s="27">
        <f>((((L34/100)+1)/((1.5/100)+1))-1)*100</f>
        <v>0.39408866995074288</v>
      </c>
      <c r="M35" s="25"/>
      <c r="N35" s="27">
        <f>((((N34/100)+1)/((1.5/100)+1))-1)*100</f>
        <v>0</v>
      </c>
      <c r="O35" s="25"/>
      <c r="P35" s="27">
        <f>((((P34/100)+1)/((1.5/100)+1))-1)*100</f>
        <v>0.59113300492610321</v>
      </c>
      <c r="Q35" s="25"/>
      <c r="R35" s="27">
        <f>((((R34/100)+1)/((1.5/100)+1))-1)*100</f>
        <v>0.29556650246307381</v>
      </c>
      <c r="S35" s="25"/>
      <c r="T35" s="27">
        <f>((((T34/100)+1)/((1.5/100)+1))-1)*100</f>
        <v>0.49261083743843415</v>
      </c>
      <c r="U35" s="25"/>
      <c r="V35" s="27">
        <f>((((V34/100)+1)/((1.5/100)+1))-1)*100</f>
        <v>0.59113300492610321</v>
      </c>
      <c r="W35" s="27"/>
    </row>
    <row r="36" spans="1:23" s="23" customFormat="1" ht="21" customHeight="1" x14ac:dyDescent="0.2">
      <c r="A36" s="75">
        <v>2000</v>
      </c>
      <c r="B36" s="75"/>
      <c r="D36" s="22" t="s">
        <v>5</v>
      </c>
      <c r="F36" s="28">
        <v>2.8</v>
      </c>
      <c r="G36" s="31"/>
      <c r="H36" s="28" t="s">
        <v>28</v>
      </c>
      <c r="I36" s="28"/>
      <c r="J36" s="28" t="s">
        <v>33</v>
      </c>
      <c r="K36" s="31"/>
      <c r="L36" s="28" t="s">
        <v>34</v>
      </c>
      <c r="M36" s="31"/>
      <c r="N36" s="28">
        <v>1.5</v>
      </c>
      <c r="O36" s="31"/>
      <c r="P36" s="28">
        <v>3.2</v>
      </c>
      <c r="Q36" s="31"/>
      <c r="R36" s="28">
        <v>2.5</v>
      </c>
      <c r="S36" s="31"/>
      <c r="T36" s="28">
        <v>2.2999999999999998</v>
      </c>
      <c r="U36" s="31"/>
      <c r="V36" s="28">
        <v>2.6</v>
      </c>
      <c r="W36" s="28"/>
    </row>
    <row r="37" spans="1:23" s="26" customFormat="1" ht="9.65" customHeight="1" x14ac:dyDescent="0.2">
      <c r="A37" s="75"/>
      <c r="B37" s="75"/>
      <c r="D37" s="22" t="s">
        <v>6</v>
      </c>
      <c r="F37" s="27">
        <f>((((F36/100)+1)/((2.5/100)+1))-1)*100</f>
        <v>0.29268292682926855</v>
      </c>
      <c r="G37" s="25"/>
      <c r="H37" s="27">
        <f>((((H36/100)+1)/((2.5/100)+1))-1)*100</f>
        <v>-0.29268292682925745</v>
      </c>
      <c r="I37" s="27"/>
      <c r="J37" s="27">
        <f>((((J36/100)+1)/((2.5/100)+1))-1)*100</f>
        <v>0.19512195121951237</v>
      </c>
      <c r="K37" s="25"/>
      <c r="L37" s="27">
        <f>((((L36/100)+1)/((2.5/100)+1))-1)*100</f>
        <v>0.39024390243902474</v>
      </c>
      <c r="M37" s="25"/>
      <c r="N37" s="27">
        <f>((((N36/100)+1)/((2.5/100)+1))-1)*100</f>
        <v>-0.97560975609756184</v>
      </c>
      <c r="O37" s="25"/>
      <c r="P37" s="27">
        <f>((((P36/100)+1)/((2.5/100)+1))-1)*100</f>
        <v>0.68292682926829329</v>
      </c>
      <c r="Q37" s="25"/>
      <c r="R37" s="27">
        <f>((((R36/100)+1)/((2.5/100)+1))-1)*100</f>
        <v>0</v>
      </c>
      <c r="S37" s="25"/>
      <c r="T37" s="27">
        <f>((((T36/100)+1)/((2.5/100)+1))-1)*100</f>
        <v>-0.19512195121951237</v>
      </c>
      <c r="U37" s="25"/>
      <c r="V37" s="27">
        <f>((((V36/100)+1)/((2.5/100)+1))-1)*100</f>
        <v>9.7560975609756184E-2</v>
      </c>
      <c r="W37" s="27"/>
    </row>
    <row r="38" spans="1:23" s="23" customFormat="1" ht="21" customHeight="1" x14ac:dyDescent="0.2">
      <c r="A38" s="75">
        <v>2001</v>
      </c>
      <c r="B38" s="75"/>
      <c r="D38" s="22" t="s">
        <v>5</v>
      </c>
      <c r="F38" s="28" t="s">
        <v>35</v>
      </c>
      <c r="G38" s="31"/>
      <c r="H38" s="28" t="s">
        <v>36</v>
      </c>
      <c r="I38" s="28"/>
      <c r="J38" s="28" t="s">
        <v>33</v>
      </c>
      <c r="K38" s="31"/>
      <c r="L38" s="28" t="s">
        <v>35</v>
      </c>
      <c r="M38" s="31"/>
      <c r="N38" s="28">
        <v>2.4</v>
      </c>
      <c r="O38" s="31"/>
      <c r="P38" s="28" t="s">
        <v>37</v>
      </c>
      <c r="Q38" s="31"/>
      <c r="R38" s="28" t="s">
        <v>35</v>
      </c>
      <c r="S38" s="31"/>
      <c r="T38" s="28" t="s">
        <v>37</v>
      </c>
      <c r="U38" s="31"/>
      <c r="V38" s="28" t="s">
        <v>34</v>
      </c>
      <c r="W38" s="28"/>
    </row>
    <row r="39" spans="1:23" s="26" customFormat="1" ht="9.65" customHeight="1" x14ac:dyDescent="0.2">
      <c r="A39" s="75"/>
      <c r="B39" s="75"/>
      <c r="D39" s="22" t="s">
        <v>6</v>
      </c>
      <c r="F39" s="27">
        <f>((((F38/100)+1)/((2.3/100)+1))-1)*100</f>
        <v>0.48875855327470408</v>
      </c>
      <c r="G39" s="25"/>
      <c r="H39" s="27">
        <f>((((H38/100)+1)/((2.3/100)+1))-1)*100</f>
        <v>0.782013685239491</v>
      </c>
      <c r="I39" s="27"/>
      <c r="J39" s="27">
        <f>((((J38/100)+1)/((2.3/100)+1))-1)*100</f>
        <v>0.3910068426197455</v>
      </c>
      <c r="K39" s="25"/>
      <c r="L39" s="27">
        <f>((((L38/100)+1)/((2.3/100)+1))-1)*100</f>
        <v>0.48875855327470408</v>
      </c>
      <c r="M39" s="25"/>
      <c r="N39" s="27">
        <f>((((N38/100)+1)/((2.3/100)+1))-1)*100</f>
        <v>9.7751710654936375E-2</v>
      </c>
      <c r="O39" s="25"/>
      <c r="P39" s="27">
        <f>((((P38/100)+1)/((2.3/100)+1))-1)*100</f>
        <v>0.68426197458457683</v>
      </c>
      <c r="Q39" s="25"/>
      <c r="R39" s="27">
        <f>((((R38/100)+1)/((2.3/100)+1))-1)*100</f>
        <v>0.48875855327470408</v>
      </c>
      <c r="S39" s="25"/>
      <c r="T39" s="27">
        <f>((((T38/100)+1)/((2.3/100)+1))-1)*100</f>
        <v>0.68426197458457683</v>
      </c>
      <c r="U39" s="25"/>
      <c r="V39" s="27">
        <f>((((V38/100)+1)/((2.3/100)+1))-1)*100</f>
        <v>0.58651026392961825</v>
      </c>
      <c r="W39" s="27"/>
    </row>
    <row r="40" spans="1:23" s="23" customFormat="1" ht="21" customHeight="1" x14ac:dyDescent="0.2">
      <c r="A40" s="73" t="s">
        <v>9</v>
      </c>
      <c r="B40" s="73"/>
      <c r="D40" s="22" t="s">
        <v>5</v>
      </c>
      <c r="F40" s="28" t="s">
        <v>38</v>
      </c>
      <c r="G40" s="32" t="s">
        <v>39</v>
      </c>
      <c r="H40" s="28">
        <v>2.6</v>
      </c>
      <c r="J40" s="28" t="s">
        <v>34</v>
      </c>
      <c r="K40" s="31"/>
      <c r="L40" s="28" t="s">
        <v>39</v>
      </c>
      <c r="M40" s="31"/>
      <c r="N40" s="28">
        <v>2.7</v>
      </c>
      <c r="O40" s="31"/>
      <c r="P40" s="28" t="s">
        <v>33</v>
      </c>
      <c r="Q40" s="31"/>
      <c r="R40" s="28" t="s">
        <v>33</v>
      </c>
      <c r="S40" s="31"/>
      <c r="T40" s="28">
        <v>2.6</v>
      </c>
      <c r="U40" s="31"/>
      <c r="V40" s="28" t="s">
        <v>40</v>
      </c>
      <c r="W40" s="28"/>
    </row>
    <row r="41" spans="1:23" s="26" customFormat="1" ht="9.65" customHeight="1" x14ac:dyDescent="0.2">
      <c r="A41" s="75"/>
      <c r="B41" s="75"/>
      <c r="D41" s="22" t="s">
        <v>6</v>
      </c>
      <c r="F41" s="27">
        <f>((((F40/100)+1)/((2/100)+1))-1)*100</f>
        <v>0.49019607843137081</v>
      </c>
      <c r="G41" s="32"/>
      <c r="H41" s="27">
        <f>((((H40/100)+1)/((2/100)+1))-1)*100</f>
        <v>0.58823529411764497</v>
      </c>
      <c r="J41" s="27">
        <f>((((J40/100)+1)/((2/100)+1))-1)*100</f>
        <v>0.88235294117646745</v>
      </c>
      <c r="K41" s="25"/>
      <c r="L41" s="27">
        <f>((((L40/100)+1)/((2/100)+1))-1)*100</f>
        <v>0.29411764705882248</v>
      </c>
      <c r="M41" s="25"/>
      <c r="N41" s="27">
        <f>((((N40/100)+1)/((2/100)+1))-1)*100</f>
        <v>0.68627450980391913</v>
      </c>
      <c r="O41" s="25"/>
      <c r="P41" s="27">
        <f>((((P40/100)+1)/((2/100)+1))-1)*100</f>
        <v>0.68627450980391913</v>
      </c>
      <c r="Q41" s="25"/>
      <c r="R41" s="27">
        <f>((((R40/100)+1)/((2/100)+1))-1)*100</f>
        <v>0.68627450980391913</v>
      </c>
      <c r="S41" s="25"/>
      <c r="T41" s="27">
        <f>((((T40/100)+1)/((2/100)+1))-1)*100</f>
        <v>0.58823529411764497</v>
      </c>
      <c r="U41" s="25"/>
      <c r="V41" s="27">
        <f>((((V40/100)+1)/((2/100)+1))-1)*100</f>
        <v>0.58823529411764497</v>
      </c>
      <c r="W41" s="27"/>
    </row>
    <row r="42" spans="1:23" s="23" customFormat="1" ht="21" customHeight="1" x14ac:dyDescent="0.2">
      <c r="A42" s="73" t="s">
        <v>10</v>
      </c>
      <c r="B42" s="73"/>
      <c r="C42" s="33"/>
      <c r="D42" s="22" t="s">
        <v>5</v>
      </c>
      <c r="E42" s="34"/>
      <c r="F42" s="28" t="s">
        <v>31</v>
      </c>
      <c r="G42" s="32" t="s">
        <v>39</v>
      </c>
      <c r="H42" s="28" t="s">
        <v>38</v>
      </c>
      <c r="J42" s="28" t="s">
        <v>35</v>
      </c>
      <c r="K42" s="31"/>
      <c r="L42" s="28" t="s">
        <v>29</v>
      </c>
      <c r="M42" s="31"/>
      <c r="N42" s="28" t="s">
        <v>41</v>
      </c>
      <c r="O42" s="31"/>
      <c r="P42" s="28" t="s">
        <v>42</v>
      </c>
      <c r="Q42" s="31"/>
      <c r="R42" s="28" t="s">
        <v>28</v>
      </c>
      <c r="S42" s="31"/>
      <c r="T42" s="28" t="s">
        <v>43</v>
      </c>
      <c r="U42" s="31"/>
      <c r="V42" s="28" t="s">
        <v>28</v>
      </c>
      <c r="W42" s="28"/>
    </row>
    <row r="43" spans="1:23" s="26" customFormat="1" ht="9.65" customHeight="1" x14ac:dyDescent="0.2">
      <c r="A43" s="75"/>
      <c r="B43" s="75"/>
      <c r="D43" s="22" t="s">
        <v>6</v>
      </c>
      <c r="F43" s="27">
        <f>((((F42/100)+1)/((2.5/100)+1))-1)*100</f>
        <v>-0.48780487804876982</v>
      </c>
      <c r="G43" s="32"/>
      <c r="H43" s="27">
        <f>((((H42/100)+1)/((2.5/100)+1))-1)*100</f>
        <v>0</v>
      </c>
      <c r="J43" s="27">
        <f>((((J42/100)+1)/((2.5/100)+1))-1)*100</f>
        <v>0.29268292682926855</v>
      </c>
      <c r="K43" s="25"/>
      <c r="L43" s="27">
        <f>((((L42/100)+1)/((2.5/100)+1))-1)*100</f>
        <v>-0.87804878048779456</v>
      </c>
      <c r="M43" s="25"/>
      <c r="N43" s="27">
        <f>((((N42/100)+1)/((2.5/100)+1))-1)*100</f>
        <v>-1.658536585365844</v>
      </c>
      <c r="O43" s="25"/>
      <c r="P43" s="27">
        <f>((((P42/100)+1)/((2.5/100)+1))-1)*100</f>
        <v>0.68292682926829329</v>
      </c>
      <c r="Q43" s="25"/>
      <c r="R43" s="27">
        <f>((((R42/100)+1)/((2.5/100)+1))-1)*100</f>
        <v>-0.29268292682925745</v>
      </c>
      <c r="S43" s="25"/>
      <c r="T43" s="27">
        <f>((((T42/100)+1)/((2.5/100)+1))-1)*100</f>
        <v>-9.7560975609745082E-2</v>
      </c>
      <c r="U43" s="25"/>
      <c r="V43" s="27">
        <f>((((V42/100)+1)/((2.5/100)+1))-1)*100</f>
        <v>-0.29268292682925745</v>
      </c>
      <c r="W43" s="27"/>
    </row>
    <row r="44" spans="1:23" s="26" customFormat="1" ht="21" customHeight="1" x14ac:dyDescent="0.2">
      <c r="A44" s="73" t="s">
        <v>12</v>
      </c>
      <c r="B44" s="78"/>
      <c r="D44" s="22" t="s">
        <v>5</v>
      </c>
      <c r="F44" s="28" t="s">
        <v>44</v>
      </c>
      <c r="G44" s="32" t="s">
        <v>39</v>
      </c>
      <c r="H44" s="28" t="s">
        <v>45</v>
      </c>
      <c r="J44" s="28" t="s">
        <v>45</v>
      </c>
      <c r="K44" s="31"/>
      <c r="L44" s="28" t="s">
        <v>46</v>
      </c>
      <c r="M44" s="32"/>
      <c r="N44" s="28" t="s">
        <v>28</v>
      </c>
      <c r="O44" s="31"/>
      <c r="P44" s="28" t="s">
        <v>43</v>
      </c>
      <c r="Q44" s="32"/>
      <c r="R44" s="28" t="s">
        <v>43</v>
      </c>
      <c r="S44" s="31"/>
      <c r="T44" s="28" t="s">
        <v>31</v>
      </c>
      <c r="U44" s="31"/>
      <c r="V44" s="28" t="s">
        <v>47</v>
      </c>
      <c r="W44" s="28"/>
    </row>
    <row r="45" spans="1:23" s="26" customFormat="1" ht="9.65" customHeight="1" x14ac:dyDescent="0.2">
      <c r="A45" s="75"/>
      <c r="B45" s="75"/>
      <c r="D45" s="22" t="s">
        <v>6</v>
      </c>
      <c r="F45" s="27">
        <f>((((F44/100)+1)/((2/100)+1))-1)*100</f>
        <v>-1.9607843137254943</v>
      </c>
      <c r="G45" s="32"/>
      <c r="H45" s="27">
        <f>((((H44/100)+1)/((2/100)+1))-1)*100</f>
        <v>-9.8039215686285264E-2</v>
      </c>
      <c r="J45" s="27">
        <f>((((J44/100)+1)/((2/100)+1))-1)*100</f>
        <v>-9.8039215686285264E-2</v>
      </c>
      <c r="K45" s="25"/>
      <c r="L45" s="27">
        <f>((((L44/100)+1)/((2/100)+1))-1)*100</f>
        <v>1.7647058823529349</v>
      </c>
      <c r="M45" s="25"/>
      <c r="N45" s="27">
        <f>((((N44/100)+1)/((2/100)+1))-1)*100</f>
        <v>0.19607843137254832</v>
      </c>
      <c r="O45" s="25"/>
      <c r="P45" s="27">
        <f>((((P44/100)+1)/((2/100)+1))-1)*100</f>
        <v>0.39215686274509665</v>
      </c>
      <c r="Q45" s="25"/>
      <c r="R45" s="27">
        <f>((((R44/100)+1)/((2/100)+1))-1)*100</f>
        <v>0.39215686274509665</v>
      </c>
      <c r="S45" s="25"/>
      <c r="T45" s="27">
        <f>((((T44/100)+1)/((2/100)+1))-1)*100</f>
        <v>0</v>
      </c>
      <c r="U45" s="25"/>
      <c r="V45" s="27">
        <f>((((V44/100)+1)/((2/100)+1))-1)*100</f>
        <v>-1.0784313725490269</v>
      </c>
      <c r="W45" s="27"/>
    </row>
    <row r="46" spans="1:23" s="23" customFormat="1" ht="21" customHeight="1" x14ac:dyDescent="0.2">
      <c r="A46" s="73" t="s">
        <v>13</v>
      </c>
      <c r="B46" s="78"/>
      <c r="C46" s="35"/>
      <c r="D46" s="22" t="s">
        <v>5</v>
      </c>
      <c r="E46" s="26"/>
      <c r="F46" s="28" t="s">
        <v>44</v>
      </c>
      <c r="G46" s="32" t="s">
        <v>39</v>
      </c>
      <c r="H46" s="28" t="s">
        <v>43</v>
      </c>
      <c r="J46" s="28" t="s">
        <v>45</v>
      </c>
      <c r="K46" s="31"/>
      <c r="L46" s="28" t="s">
        <v>48</v>
      </c>
      <c r="M46" s="32"/>
      <c r="N46" s="28" t="s">
        <v>43</v>
      </c>
      <c r="O46" s="31"/>
      <c r="P46" s="28" t="s">
        <v>38</v>
      </c>
      <c r="Q46" s="32"/>
      <c r="R46" s="28" t="s">
        <v>28</v>
      </c>
      <c r="S46" s="31"/>
      <c r="T46" s="28" t="s">
        <v>43</v>
      </c>
      <c r="U46" s="31"/>
      <c r="V46" s="28" t="s">
        <v>49</v>
      </c>
      <c r="W46" s="28"/>
    </row>
    <row r="47" spans="1:23" s="26" customFormat="1" ht="9.65" customHeight="1" x14ac:dyDescent="0.2">
      <c r="A47" s="75"/>
      <c r="B47" s="75"/>
      <c r="D47" s="22" t="s">
        <v>6</v>
      </c>
      <c r="F47" s="27">
        <f>((((F46/100)+1)/((2.3/100)+1))-1)*100</f>
        <v>-2.2482893450635255</v>
      </c>
      <c r="G47" s="32"/>
      <c r="H47" s="27">
        <f>((((H46/100)+1)/((2.3/100)+1))-1)*100</f>
        <v>9.7751710654936375E-2</v>
      </c>
      <c r="J47" s="27">
        <f>((((J46/100)+1)/((2.3/100)+1))-1)*100</f>
        <v>-0.3910068426197455</v>
      </c>
      <c r="K47" s="25"/>
      <c r="L47" s="27">
        <f>((((L46/100)+1)/((2.3/100)+1))-1)*100</f>
        <v>-0.87976539589441627</v>
      </c>
      <c r="M47" s="25"/>
      <c r="N47" s="27">
        <f>((((N46/100)+1)/((2.3/100)+1))-1)*100</f>
        <v>9.7751710654936375E-2</v>
      </c>
      <c r="O47" s="25"/>
      <c r="P47" s="27">
        <f>((((P46/100)+1)/((2.3/100)+1))-1)*100</f>
        <v>0.19550342130987275</v>
      </c>
      <c r="Q47" s="25"/>
      <c r="R47" s="27">
        <f>((((R46/100)+1)/((2.3/100)+1))-1)*100</f>
        <v>-9.7751710654925272E-2</v>
      </c>
      <c r="S47" s="25"/>
      <c r="T47" s="27">
        <f>((((T46/100)+1)/((2.3/100)+1))-1)*100</f>
        <v>9.7751710654936375E-2</v>
      </c>
      <c r="U47" s="25"/>
      <c r="V47" s="27">
        <f>((((V46/100)+1)/((2.3/100)+1))-1)*100</f>
        <v>-1.1730205278592365</v>
      </c>
      <c r="W47" s="27"/>
    </row>
    <row r="48" spans="1:23" s="23" customFormat="1" ht="21" customHeight="1" x14ac:dyDescent="0.2">
      <c r="A48" s="73" t="s">
        <v>14</v>
      </c>
      <c r="B48" s="78"/>
      <c r="C48" s="26"/>
      <c r="D48" s="22" t="s">
        <v>5</v>
      </c>
      <c r="E48" s="26"/>
      <c r="F48" s="28" t="s">
        <v>31</v>
      </c>
      <c r="G48" s="32" t="s">
        <v>39</v>
      </c>
      <c r="H48" s="28" t="s">
        <v>33</v>
      </c>
      <c r="J48" s="28" t="s">
        <v>28</v>
      </c>
      <c r="K48" s="31"/>
      <c r="L48" s="28" t="s">
        <v>37</v>
      </c>
      <c r="M48" s="32"/>
      <c r="N48" s="28" t="s">
        <v>38</v>
      </c>
      <c r="O48" s="31"/>
      <c r="P48" s="28" t="s">
        <v>40</v>
      </c>
      <c r="Q48" s="32"/>
      <c r="R48" s="28" t="s">
        <v>38</v>
      </c>
      <c r="S48" s="31"/>
      <c r="T48" s="28" t="s">
        <v>40</v>
      </c>
      <c r="U48" s="31"/>
      <c r="V48" s="28" t="s">
        <v>39</v>
      </c>
      <c r="W48" s="28"/>
    </row>
    <row r="49" spans="1:23" s="26" customFormat="1" ht="9.65" customHeight="1" x14ac:dyDescent="0.2">
      <c r="A49" s="75"/>
      <c r="B49" s="75"/>
      <c r="D49" s="22" t="s">
        <v>6</v>
      </c>
      <c r="F49" s="27">
        <f>((((F48/100)+1)/((1.7/100)+1))-1)*100</f>
        <v>0.29498525073747839</v>
      </c>
      <c r="G49" s="25"/>
      <c r="H49" s="27">
        <f>((((H48/100)+1)/((1.7/100)+1))-1)*100</f>
        <v>0.98328416912487615</v>
      </c>
      <c r="J49" s="27">
        <f>((((J48/100)+1)/((1.7/100)+1))-1)*100</f>
        <v>0.49164208456244918</v>
      </c>
      <c r="K49" s="25"/>
      <c r="L49" s="27">
        <f>((((L48/100)+1)/((1.7/100)+1))-1)*100</f>
        <v>1.2782694198623545</v>
      </c>
      <c r="M49" s="25"/>
      <c r="N49" s="27">
        <f>((((N48/100)+1)/((1.7/100)+1))-1)*100</f>
        <v>0.78662733529990536</v>
      </c>
      <c r="O49" s="25"/>
      <c r="P49" s="27">
        <f>((((P48/100)+1)/((1.7/100)+1))-1)*100</f>
        <v>0.88495575221239076</v>
      </c>
      <c r="Q49" s="25"/>
      <c r="R49" s="27">
        <f>((((R48/100)+1)/((1.7/100)+1))-1)*100</f>
        <v>0.78662733529990536</v>
      </c>
      <c r="S49" s="25"/>
      <c r="T49" s="27">
        <f>((((T48/100)+1)/((1.7/100)+1))-1)*100</f>
        <v>0.88495575221239076</v>
      </c>
      <c r="U49" s="25"/>
      <c r="V49" s="27">
        <f>((((V48/100)+1)/((1.7/100)+1))-1)*100</f>
        <v>0.58997050147493457</v>
      </c>
      <c r="W49" s="27"/>
    </row>
    <row r="50" spans="1:23" s="23" customFormat="1" ht="21" customHeight="1" x14ac:dyDescent="0.2">
      <c r="A50" s="73" t="s">
        <v>18</v>
      </c>
      <c r="B50" s="78"/>
      <c r="C50" s="26"/>
      <c r="D50" s="22" t="s">
        <v>5</v>
      </c>
      <c r="E50" s="26"/>
      <c r="F50" s="28" t="s">
        <v>31</v>
      </c>
      <c r="G50" s="32" t="s">
        <v>39</v>
      </c>
      <c r="H50" s="28" t="s">
        <v>38</v>
      </c>
      <c r="J50" s="28" t="s">
        <v>39</v>
      </c>
      <c r="K50" s="31"/>
      <c r="L50" s="28" t="s">
        <v>36</v>
      </c>
      <c r="M50" s="32"/>
      <c r="N50" s="28" t="s">
        <v>50</v>
      </c>
      <c r="O50" s="32"/>
      <c r="P50" s="28" t="s">
        <v>34</v>
      </c>
      <c r="Q50" s="32"/>
      <c r="R50" s="28" t="s">
        <v>31</v>
      </c>
      <c r="S50" s="32"/>
      <c r="T50" s="28" t="s">
        <v>43</v>
      </c>
      <c r="U50" s="31"/>
      <c r="V50" s="28" t="s">
        <v>28</v>
      </c>
      <c r="W50" s="28"/>
    </row>
    <row r="51" spans="1:23" s="26" customFormat="1" ht="9.65" customHeight="1" x14ac:dyDescent="0.2">
      <c r="A51" s="75"/>
      <c r="B51" s="75"/>
      <c r="D51" s="22" t="s">
        <v>6</v>
      </c>
      <c r="F51" s="27">
        <f>((((F50/100)+1)/((1.6/100)+1))-1)*100</f>
        <v>0.3937007874015741</v>
      </c>
      <c r="G51" s="25"/>
      <c r="H51" s="27">
        <f>((((H50/100)+1)/((1.6/100)+1))-1)*100</f>
        <v>0.88582677165354173</v>
      </c>
      <c r="J51" s="27">
        <f>((((J50/100)+1)/((1.6/100)+1))-1)*100</f>
        <v>0.68897637795275468</v>
      </c>
      <c r="K51" s="25"/>
      <c r="L51" s="27">
        <f>((((L50/100)+1)/((1.6/100)+1))-1)*100</f>
        <v>1.4763779527559029</v>
      </c>
      <c r="M51" s="25"/>
      <c r="N51" s="27">
        <f>((((N50/100)+1)/((1.6/100)+1))-1)*100</f>
        <v>-0.59055118110236116</v>
      </c>
      <c r="O51" s="25"/>
      <c r="P51" s="27">
        <f>((((P50/100)+1)/((1.6/100)+1))-1)*100</f>
        <v>1.2795275590551158</v>
      </c>
      <c r="Q51" s="25"/>
      <c r="R51" s="27">
        <f>((((R50/100)+1)/((1.6/100)+1))-1)*100</f>
        <v>0.3937007874015741</v>
      </c>
      <c r="S51" s="25"/>
      <c r="T51" s="27">
        <f>((((T50/100)+1)/((1.6/100)+1))-1)*100</f>
        <v>0.78740157480314821</v>
      </c>
      <c r="U51" s="25"/>
      <c r="V51" s="27">
        <f>((((V50/100)+1)/((1.6/100)+1))-1)*100</f>
        <v>0.59055118110236116</v>
      </c>
      <c r="W51" s="27"/>
    </row>
    <row r="52" spans="1:23" s="11" customFormat="1" ht="21" customHeight="1" x14ac:dyDescent="0.2">
      <c r="A52" s="76" t="s">
        <v>20</v>
      </c>
      <c r="B52" s="77"/>
      <c r="C52" s="36"/>
      <c r="D52" s="37" t="s">
        <v>5</v>
      </c>
      <c r="E52" s="36"/>
      <c r="F52" s="38">
        <v>2</v>
      </c>
      <c r="G52" s="39">
        <v>2</v>
      </c>
      <c r="H52" s="38">
        <v>2.6</v>
      </c>
      <c r="J52" s="38">
        <v>2.1</v>
      </c>
      <c r="K52" s="40"/>
      <c r="L52" s="38">
        <v>2.9</v>
      </c>
      <c r="M52" s="41"/>
      <c r="N52" s="38">
        <v>2</v>
      </c>
      <c r="O52" s="41"/>
      <c r="P52" s="38">
        <v>1.7</v>
      </c>
      <c r="Q52" s="41"/>
      <c r="R52" s="38">
        <v>2.1</v>
      </c>
      <c r="S52" s="41"/>
      <c r="T52" s="38" t="s">
        <v>43</v>
      </c>
      <c r="U52" s="40"/>
      <c r="V52" s="38" t="s">
        <v>28</v>
      </c>
      <c r="W52" s="38"/>
    </row>
    <row r="53" spans="1:23" s="29" customFormat="1" ht="9.65" customHeight="1" x14ac:dyDescent="0.2">
      <c r="A53" s="80"/>
      <c r="B53" s="80"/>
      <c r="C53" s="36"/>
      <c r="D53" s="37" t="s">
        <v>6</v>
      </c>
      <c r="E53" s="36"/>
      <c r="F53" s="27">
        <f>((((F52/100)+1)/((2.1/100)+1))-1)*100</f>
        <v>-9.7943192948080071E-2</v>
      </c>
      <c r="G53" s="39"/>
      <c r="H53" s="27">
        <f>((((H52/100)+1)/((2.1/100)+1))-1)*100</f>
        <v>0.48971596474045587</v>
      </c>
      <c r="J53" s="27">
        <f>((((J52/100)+1)/((2.1/100)+1))-1)*100</f>
        <v>0</v>
      </c>
      <c r="K53" s="25"/>
      <c r="L53" s="27">
        <f>((((L52/100)+1)/((2.1/100)+1))-1)*100</f>
        <v>0.78354554358472939</v>
      </c>
      <c r="M53" s="25"/>
      <c r="N53" s="27">
        <f>((((N52/100)+1)/((2.1/100)+1))-1)*100</f>
        <v>-9.7943192948080071E-2</v>
      </c>
      <c r="O53" s="25"/>
      <c r="P53" s="27">
        <f>((((P52/100)+1)/((2.1/100)+1))-1)*100</f>
        <v>-0.39177277179236469</v>
      </c>
      <c r="Q53" s="25"/>
      <c r="R53" s="27">
        <f>((((R52/100)+1)/((2.1/100)+1))-1)*100</f>
        <v>0</v>
      </c>
      <c r="S53" s="25"/>
      <c r="T53" s="27">
        <f>((((T52/100)+1)/((2.1/100)+1))-1)*100</f>
        <v>0.29382957884427352</v>
      </c>
      <c r="U53" s="25"/>
      <c r="V53" s="27">
        <f>((((V52/100)+1)/((2.1/100)+1))-1)*100</f>
        <v>9.7943192948091173E-2</v>
      </c>
      <c r="W53" s="27"/>
    </row>
    <row r="54" spans="1:23" s="11" customFormat="1" ht="21" customHeight="1" x14ac:dyDescent="0.2">
      <c r="A54" s="76" t="s">
        <v>21</v>
      </c>
      <c r="B54" s="77"/>
      <c r="C54" s="36"/>
      <c r="D54" s="37" t="s">
        <v>5</v>
      </c>
      <c r="E54" s="29"/>
      <c r="F54" s="27" t="s">
        <v>31</v>
      </c>
      <c r="G54" s="39">
        <v>2</v>
      </c>
      <c r="H54" s="27">
        <v>2.5</v>
      </c>
      <c r="J54" s="27">
        <v>2.2999999999999998</v>
      </c>
      <c r="K54" s="25"/>
      <c r="L54" s="27">
        <v>2.2999999999999998</v>
      </c>
      <c r="M54" s="42"/>
      <c r="N54" s="27">
        <v>2.2000000000000002</v>
      </c>
      <c r="O54" s="42"/>
      <c r="P54" s="27">
        <v>1.5</v>
      </c>
      <c r="Q54" s="42"/>
      <c r="R54" s="27">
        <v>2</v>
      </c>
      <c r="S54" s="42"/>
      <c r="T54" s="27">
        <v>2.2999999999999998</v>
      </c>
      <c r="U54" s="25"/>
      <c r="V54" s="27" t="s">
        <v>28</v>
      </c>
      <c r="W54" s="27"/>
    </row>
    <row r="55" spans="1:23" s="29" customFormat="1" ht="9.65" customHeight="1" x14ac:dyDescent="0.2">
      <c r="A55" s="80"/>
      <c r="B55" s="80"/>
      <c r="C55" s="36"/>
      <c r="D55" s="22" t="s">
        <v>6</v>
      </c>
      <c r="F55" s="27">
        <f>((((F54/100)+1)/((0.6/100)+1))-1)*100</f>
        <v>1.3916500994035852</v>
      </c>
      <c r="G55" s="39"/>
      <c r="H55" s="27">
        <f>((((H54/100)+1)/((0.6/100)+1))-1)*100</f>
        <v>1.888667992047699</v>
      </c>
      <c r="J55" s="27">
        <f>((((J54/100)+1)/((0.6/100)+1))-1)*100</f>
        <v>1.6898608349900535</v>
      </c>
      <c r="K55" s="25"/>
      <c r="L55" s="27">
        <f>((((L54/100)+1)/((0.6/100)+1))-1)*100</f>
        <v>1.6898608349900535</v>
      </c>
      <c r="M55" s="25"/>
      <c r="N55" s="27">
        <f>((((N54/100)+1)/((0.6/100)+1))-1)*100</f>
        <v>1.5904572564612307</v>
      </c>
      <c r="O55" s="25"/>
      <c r="P55" s="27">
        <f>((((P54/100)+1)/((0.6/100)+1))-1)*100</f>
        <v>0.89463220675942701</v>
      </c>
      <c r="Q55" s="25"/>
      <c r="R55" s="27">
        <f>((((R54/100)+1)/((0.6/100)+1))-1)*100</f>
        <v>1.3916500994035852</v>
      </c>
      <c r="S55" s="25"/>
      <c r="T55" s="27">
        <f>((((T54/100)+1)/((0.6/100)+1))-1)*100</f>
        <v>1.6898608349900535</v>
      </c>
      <c r="U55" s="25"/>
      <c r="V55" s="27">
        <f>((((V54/100)+1)/((0.6/100)+1))-1)*100</f>
        <v>1.5904572564612307</v>
      </c>
      <c r="W55" s="27"/>
    </row>
    <row r="56" spans="1:23" s="29" customFormat="1" ht="21" customHeight="1" x14ac:dyDescent="0.2">
      <c r="A56" s="76" t="s">
        <v>22</v>
      </c>
      <c r="B56" s="77"/>
      <c r="C56" s="36"/>
      <c r="D56" s="37" t="s">
        <v>5</v>
      </c>
      <c r="F56" s="27">
        <v>0.5</v>
      </c>
      <c r="G56" s="39">
        <v>2</v>
      </c>
      <c r="H56" s="27">
        <v>2.4</v>
      </c>
      <c r="J56" s="27">
        <v>2.5</v>
      </c>
      <c r="K56" s="25"/>
      <c r="L56" s="27">
        <v>2.4</v>
      </c>
      <c r="M56" s="42"/>
      <c r="N56" s="27">
        <v>2.6</v>
      </c>
      <c r="O56" s="42"/>
      <c r="P56" s="27">
        <v>1.6</v>
      </c>
      <c r="Q56" s="42"/>
      <c r="R56" s="27">
        <v>2.2999999999999998</v>
      </c>
      <c r="S56" s="42"/>
      <c r="T56" s="27">
        <v>2.2999999999999998</v>
      </c>
      <c r="U56" s="25"/>
      <c r="V56" s="27">
        <v>1.4</v>
      </c>
      <c r="W56" s="27"/>
    </row>
    <row r="57" spans="1:23" s="29" customFormat="1" ht="9.65" customHeight="1" x14ac:dyDescent="0.2">
      <c r="A57" s="80"/>
      <c r="B57" s="80"/>
      <c r="C57" s="36"/>
      <c r="D57" s="22" t="s">
        <v>6</v>
      </c>
      <c r="F57" s="27">
        <f>((((F56/100)+1)/((1.2/100)+1))-1)*100</f>
        <v>-0.69169960474309011</v>
      </c>
      <c r="G57" s="39"/>
      <c r="H57" s="27">
        <f t="shared" ref="H57:T57" si="0">((((H56/100)+1)/((1.2/100)+1))-1)*100</f>
        <v>1.1857707509881354</v>
      </c>
      <c r="J57" s="27">
        <v>1.3</v>
      </c>
      <c r="K57" s="25"/>
      <c r="L57" s="27">
        <f t="shared" si="0"/>
        <v>1.1857707509881354</v>
      </c>
      <c r="M57" s="25"/>
      <c r="N57" s="27">
        <f t="shared" si="0"/>
        <v>1.383399209486158</v>
      </c>
      <c r="O57" s="25"/>
      <c r="P57" s="27">
        <f t="shared" si="0"/>
        <v>0.39525691699604515</v>
      </c>
      <c r="Q57" s="25"/>
      <c r="R57" s="27">
        <f t="shared" si="0"/>
        <v>1.0869565217391131</v>
      </c>
      <c r="S57" s="25"/>
      <c r="T57" s="27">
        <f t="shared" si="0"/>
        <v>1.0869565217391131</v>
      </c>
      <c r="U57" s="25"/>
      <c r="V57" s="27">
        <f>((((V56/100)+1)/((1.2/100)+1))-1)*100</f>
        <v>0.19762845849802257</v>
      </c>
      <c r="W57" s="27"/>
    </row>
    <row r="58" spans="1:23" s="23" customFormat="1" ht="21" customHeight="1" x14ac:dyDescent="0.2">
      <c r="A58" s="76" t="s">
        <v>23</v>
      </c>
      <c r="B58" s="77"/>
      <c r="C58" s="36"/>
      <c r="D58" s="37" t="s">
        <v>5</v>
      </c>
      <c r="E58" s="29"/>
      <c r="F58" s="27" t="s">
        <v>41</v>
      </c>
      <c r="G58" s="39">
        <v>2</v>
      </c>
      <c r="H58" s="27">
        <v>2.4</v>
      </c>
      <c r="I58" s="11"/>
      <c r="J58" s="27">
        <v>1.9</v>
      </c>
      <c r="K58" s="25"/>
      <c r="L58" s="27">
        <v>1.6</v>
      </c>
      <c r="M58" s="42"/>
      <c r="N58" s="27">
        <v>2.7</v>
      </c>
      <c r="O58" s="42"/>
      <c r="P58" s="27">
        <v>1.8</v>
      </c>
      <c r="Q58" s="42"/>
      <c r="R58" s="27">
        <v>2.2000000000000002</v>
      </c>
      <c r="S58" s="42"/>
      <c r="T58" s="27">
        <v>2.2999999999999998</v>
      </c>
      <c r="U58" s="25"/>
      <c r="V58" s="27">
        <v>1.6</v>
      </c>
      <c r="W58" s="27"/>
    </row>
    <row r="59" spans="1:23" s="26" customFormat="1" ht="9.65" customHeight="1" x14ac:dyDescent="0.2">
      <c r="A59" s="80"/>
      <c r="B59" s="80"/>
      <c r="C59" s="36"/>
      <c r="D59" s="22" t="s">
        <v>6</v>
      </c>
      <c r="E59" s="29"/>
      <c r="F59" s="27">
        <f>((((F58/100)+1)/((3/100)+1))-1)*100</f>
        <v>-2.1359223300970842</v>
      </c>
      <c r="G59" s="39"/>
      <c r="H59" s="27">
        <f>((((H58/100)+1)/((3/100)+1))-1)*100</f>
        <v>-0.58252427184466438</v>
      </c>
      <c r="I59" s="29"/>
      <c r="J59" s="27">
        <v>-1.1000000000000001</v>
      </c>
      <c r="K59" s="25"/>
      <c r="L59" s="27">
        <f>((((L58/100)+1)/((3/100)+1))-1)*100</f>
        <v>-1.3592233009708798</v>
      </c>
      <c r="M59" s="25"/>
      <c r="N59" s="27">
        <v>-0.3</v>
      </c>
      <c r="O59" s="25"/>
      <c r="P59" s="27">
        <v>-1.2</v>
      </c>
      <c r="Q59" s="25"/>
      <c r="R59" s="27">
        <v>-0.8</v>
      </c>
      <c r="S59" s="25"/>
      <c r="T59" s="27">
        <f>((((T58/100)+1)/((3/100)+1))-1)*100</f>
        <v>-0.67961165048544547</v>
      </c>
      <c r="U59" s="25"/>
      <c r="V59" s="27">
        <v>-1.4</v>
      </c>
      <c r="W59" s="27"/>
    </row>
    <row r="60" spans="1:23" s="23" customFormat="1" ht="21" customHeight="1" x14ac:dyDescent="0.2">
      <c r="A60" s="76" t="s">
        <v>24</v>
      </c>
      <c r="B60" s="77"/>
      <c r="C60" s="36"/>
      <c r="D60" s="37" t="s">
        <v>5</v>
      </c>
      <c r="E60" s="29"/>
      <c r="F60" s="27" t="s">
        <v>51</v>
      </c>
      <c r="G60" s="39" t="s">
        <v>52</v>
      </c>
      <c r="H60" s="27">
        <v>2.2999999999999998</v>
      </c>
      <c r="I60" s="11"/>
      <c r="J60" s="27">
        <v>2</v>
      </c>
      <c r="K60" s="25"/>
      <c r="L60" s="27">
        <v>1.6</v>
      </c>
      <c r="M60" s="42"/>
      <c r="N60" s="27">
        <v>2.1</v>
      </c>
      <c r="O60" s="42"/>
      <c r="P60" s="27">
        <v>1.8</v>
      </c>
      <c r="Q60" s="42"/>
      <c r="R60" s="27">
        <v>1.9</v>
      </c>
      <c r="S60" s="42"/>
      <c r="T60" s="27">
        <v>2.2000000000000002</v>
      </c>
      <c r="U60" s="25"/>
      <c r="V60" s="27">
        <v>1.9</v>
      </c>
      <c r="W60" s="27"/>
    </row>
    <row r="61" spans="1:23" s="26" customFormat="1" ht="9.65" customHeight="1" x14ac:dyDescent="0.2">
      <c r="A61" s="80"/>
      <c r="B61" s="80"/>
      <c r="C61" s="36"/>
      <c r="D61" s="22" t="s">
        <v>6</v>
      </c>
      <c r="E61" s="29"/>
      <c r="F61" s="27">
        <f>((((F60/100)+1)/((2.1/100)+1))-1)*100</f>
        <v>-0.58765915768853594</v>
      </c>
      <c r="G61" s="39"/>
      <c r="H61" s="27">
        <f t="shared" ref="H61:N61" si="1">((((H60/100)+1)/((2.1/100)+1))-1)*100</f>
        <v>0.19588638589618235</v>
      </c>
      <c r="I61" s="29"/>
      <c r="J61" s="27">
        <f t="shared" si="1"/>
        <v>-9.7943192948080071E-2</v>
      </c>
      <c r="K61" s="25"/>
      <c r="L61" s="27">
        <f t="shared" si="1"/>
        <v>-0.48971596474044476</v>
      </c>
      <c r="M61" s="25"/>
      <c r="N61" s="27">
        <f t="shared" si="1"/>
        <v>0</v>
      </c>
      <c r="O61" s="25"/>
      <c r="P61" s="27">
        <v>-0.3</v>
      </c>
      <c r="Q61" s="25"/>
      <c r="R61" s="27">
        <v>-0.2</v>
      </c>
      <c r="S61" s="25"/>
      <c r="T61" s="27">
        <v>0.1</v>
      </c>
      <c r="U61" s="25"/>
      <c r="V61" s="27">
        <f>((((V60/100)+1)/((2.1/100)+1))-1)*100</f>
        <v>-0.19588638589618235</v>
      </c>
      <c r="W61" s="27"/>
    </row>
    <row r="62" spans="1:23" s="23" customFormat="1" ht="21" customHeight="1" x14ac:dyDescent="0.2">
      <c r="A62" s="76" t="s">
        <v>25</v>
      </c>
      <c r="B62" s="77"/>
      <c r="C62" s="36"/>
      <c r="D62" s="37" t="s">
        <v>5</v>
      </c>
      <c r="E62" s="29"/>
      <c r="F62" s="27" t="s">
        <v>30</v>
      </c>
      <c r="G62" s="39" t="s">
        <v>52</v>
      </c>
      <c r="H62" s="27">
        <v>2.1</v>
      </c>
      <c r="I62" s="11"/>
      <c r="J62" s="27">
        <v>2</v>
      </c>
      <c r="K62" s="25"/>
      <c r="L62" s="27">
        <v>2.1</v>
      </c>
      <c r="M62" s="42"/>
      <c r="N62" s="27">
        <v>2.4</v>
      </c>
      <c r="O62" s="42"/>
      <c r="P62" s="27">
        <v>2.2000000000000002</v>
      </c>
      <c r="Q62" s="42"/>
      <c r="R62" s="27">
        <v>2.2000000000000002</v>
      </c>
      <c r="S62" s="42"/>
      <c r="T62" s="27">
        <v>2.1</v>
      </c>
      <c r="U62" s="25"/>
      <c r="V62" s="27">
        <v>1.9</v>
      </c>
      <c r="W62" s="27"/>
    </row>
    <row r="63" spans="1:23" s="26" customFormat="1" ht="9.65" customHeight="1" x14ac:dyDescent="0.2">
      <c r="A63" s="80"/>
      <c r="B63" s="80"/>
      <c r="C63" s="36"/>
      <c r="D63" s="22" t="s">
        <v>6</v>
      </c>
      <c r="E63" s="29"/>
      <c r="F63" s="27">
        <f>((((F62/100)+1)/((0.7/100)+1))-1)*100</f>
        <v>1.0923535253227534</v>
      </c>
      <c r="G63" s="39"/>
      <c r="H63" s="27">
        <f t="shared" ref="H63:T63" si="2">((((H62/100)+1)/((0.7/100)+1))-1)*100</f>
        <v>1.3902681231380276</v>
      </c>
      <c r="I63" s="29"/>
      <c r="J63" s="27">
        <f t="shared" si="2"/>
        <v>1.2909632571996177</v>
      </c>
      <c r="K63" s="25"/>
      <c r="L63" s="27">
        <f t="shared" si="2"/>
        <v>1.3902681231380276</v>
      </c>
      <c r="M63" s="25"/>
      <c r="N63" s="27">
        <f t="shared" si="2"/>
        <v>1.6881827209533462</v>
      </c>
      <c r="O63" s="25"/>
      <c r="P63" s="27">
        <v>1.5</v>
      </c>
      <c r="Q63" s="25"/>
      <c r="R63" s="27">
        <f t="shared" si="2"/>
        <v>1.4895729890764819</v>
      </c>
      <c r="S63" s="25"/>
      <c r="T63" s="27">
        <f t="shared" si="2"/>
        <v>1.3902681231380276</v>
      </c>
      <c r="U63" s="25"/>
      <c r="V63" s="27">
        <f>((((V62/100)+1)/((0.7/100)+1))-1)*100</f>
        <v>1.1916583912611634</v>
      </c>
      <c r="W63" s="27"/>
    </row>
    <row r="64" spans="1:23" s="23" customFormat="1" ht="21" customHeight="1" x14ac:dyDescent="0.2">
      <c r="A64" s="76" t="s">
        <v>53</v>
      </c>
      <c r="B64" s="77"/>
      <c r="C64" s="36"/>
      <c r="D64" s="37" t="s">
        <v>5</v>
      </c>
      <c r="E64" s="29"/>
      <c r="F64" s="27" t="s">
        <v>31</v>
      </c>
      <c r="G64" s="39" t="s">
        <v>52</v>
      </c>
      <c r="H64" s="27">
        <v>2.2000000000000002</v>
      </c>
      <c r="I64" s="11"/>
      <c r="J64" s="27">
        <v>1.3</v>
      </c>
      <c r="K64" s="25"/>
      <c r="L64" s="27">
        <v>2.2999999999999998</v>
      </c>
      <c r="M64" s="42"/>
      <c r="N64" s="27">
        <v>2.2999999999999998</v>
      </c>
      <c r="O64" s="42"/>
      <c r="P64" s="27">
        <v>1.5</v>
      </c>
      <c r="Q64" s="43"/>
      <c r="R64" s="27">
        <v>1.8</v>
      </c>
      <c r="S64" s="42"/>
      <c r="T64" s="27">
        <v>2.1</v>
      </c>
      <c r="U64" s="25"/>
      <c r="V64" s="27">
        <v>2</v>
      </c>
      <c r="W64" s="27"/>
    </row>
    <row r="65" spans="1:23" s="26" customFormat="1" ht="9.65" customHeight="1" x14ac:dyDescent="0.2">
      <c r="A65" s="80"/>
      <c r="B65" s="80"/>
      <c r="C65" s="36"/>
      <c r="D65" s="22" t="s">
        <v>6</v>
      </c>
      <c r="E65" s="29"/>
      <c r="F65" s="27">
        <f>((((F64/100)+1)/((1.4/100)+1))-1)*100</f>
        <v>0.59171597633136397</v>
      </c>
      <c r="G65" s="39"/>
      <c r="H65" s="27">
        <f>((((H64/100)+1)/((1.4/100)+1))-1)*100</f>
        <v>0.78895463510848529</v>
      </c>
      <c r="I65" s="29"/>
      <c r="J65" s="27">
        <f>((((J64/100)+1)/((1.4/100)+1))-1)*100</f>
        <v>-9.8619329388571764E-2</v>
      </c>
      <c r="K65" s="25"/>
      <c r="L65" s="27">
        <v>0.9</v>
      </c>
      <c r="M65" s="25"/>
      <c r="N65" s="27">
        <f>((((N64/100)+1)/((1.4/100)+1))-1)*100</f>
        <v>0.88757396449703485</v>
      </c>
      <c r="O65" s="25"/>
      <c r="P65" s="27">
        <v>0.1</v>
      </c>
      <c r="Q65" s="25"/>
      <c r="R65" s="27">
        <v>0.4</v>
      </c>
      <c r="S65" s="25"/>
      <c r="T65" s="27">
        <v>0.69033530571991353</v>
      </c>
      <c r="U65" s="25"/>
      <c r="V65" s="27">
        <v>0.6</v>
      </c>
      <c r="W65" s="27"/>
    </row>
    <row r="66" spans="1:23" s="23" customFormat="1" ht="21" customHeight="1" x14ac:dyDescent="0.2">
      <c r="A66" s="76" t="s">
        <v>56</v>
      </c>
      <c r="B66" s="77"/>
      <c r="C66" s="36"/>
      <c r="D66" s="37" t="s">
        <v>5</v>
      </c>
      <c r="E66" s="29"/>
      <c r="F66" s="27">
        <v>2.2999999999999998</v>
      </c>
      <c r="G66" s="69" t="s">
        <v>43</v>
      </c>
      <c r="H66" s="27">
        <v>2.1</v>
      </c>
      <c r="J66" s="27">
        <v>3.1</v>
      </c>
      <c r="K66" s="25"/>
      <c r="L66" s="27">
        <v>1.5</v>
      </c>
      <c r="M66" s="42"/>
      <c r="N66" s="27">
        <v>2.2000000000000002</v>
      </c>
      <c r="O66" s="42"/>
      <c r="P66" s="27">
        <v>1.4</v>
      </c>
      <c r="Q66" s="43"/>
      <c r="R66" s="27">
        <v>2.1</v>
      </c>
      <c r="S66" s="42"/>
      <c r="T66" s="27">
        <v>2.1</v>
      </c>
      <c r="U66" s="25"/>
      <c r="V66" s="27">
        <v>2.1</v>
      </c>
      <c r="W66" s="43"/>
    </row>
    <row r="67" spans="1:23" s="26" customFormat="1" ht="9.65" customHeight="1" x14ac:dyDescent="0.2">
      <c r="A67" s="80"/>
      <c r="B67" s="80"/>
      <c r="C67" s="36"/>
      <c r="D67" s="22" t="s">
        <v>6</v>
      </c>
      <c r="E67" s="29"/>
      <c r="F67" s="27">
        <v>1.2</v>
      </c>
      <c r="G67" s="43"/>
      <c r="H67" s="27">
        <f>((((H66/100)+1)/((1.1/100)+1))-1)*100</f>
        <v>0.98911968348169843</v>
      </c>
      <c r="J67" s="27">
        <v>2</v>
      </c>
      <c r="K67" s="25"/>
      <c r="L67" s="27">
        <v>0.4</v>
      </c>
      <c r="M67" s="25"/>
      <c r="N67" s="27">
        <f>((((N66/100)+1)/((1.1/100)+1))-1)*100</f>
        <v>1.0880316518298905</v>
      </c>
      <c r="O67" s="25"/>
      <c r="P67" s="27">
        <v>0.3</v>
      </c>
      <c r="Q67" s="25"/>
      <c r="R67" s="27">
        <v>1</v>
      </c>
      <c r="S67" s="25"/>
      <c r="T67" s="27">
        <v>0.98911968348169843</v>
      </c>
      <c r="U67" s="25"/>
      <c r="V67" s="27">
        <v>0.98911968348169843</v>
      </c>
      <c r="W67" s="27"/>
    </row>
    <row r="68" spans="1:23" s="23" customFormat="1" ht="21" customHeight="1" x14ac:dyDescent="0.2">
      <c r="A68" s="76" t="s">
        <v>68</v>
      </c>
      <c r="B68" s="77"/>
      <c r="C68" s="36"/>
      <c r="D68" s="37" t="s">
        <v>5</v>
      </c>
      <c r="E68" s="29"/>
      <c r="F68" s="27">
        <v>1.5</v>
      </c>
      <c r="G68" s="43" t="s">
        <v>52</v>
      </c>
      <c r="H68" s="27">
        <v>2.2000000000000002</v>
      </c>
      <c r="J68" s="27">
        <v>2.1</v>
      </c>
      <c r="K68" s="25"/>
      <c r="L68" s="27">
        <v>1.3</v>
      </c>
      <c r="M68" s="43"/>
      <c r="N68" s="27">
        <v>2.2999999999999998</v>
      </c>
      <c r="O68" s="42"/>
      <c r="P68" s="27">
        <v>2.7</v>
      </c>
      <c r="Q68" s="43"/>
      <c r="R68" s="27">
        <v>2.2000000000000002</v>
      </c>
      <c r="S68" s="43"/>
      <c r="T68" s="27">
        <v>2.2000000000000002</v>
      </c>
      <c r="U68" s="25"/>
      <c r="V68" s="27">
        <v>1.9</v>
      </c>
      <c r="W68" s="43"/>
    </row>
    <row r="69" spans="1:23" s="26" customFormat="1" ht="9.65" customHeight="1" x14ac:dyDescent="0.2">
      <c r="A69" s="80"/>
      <c r="B69" s="80"/>
      <c r="C69" s="36"/>
      <c r="D69" s="22" t="s">
        <v>6</v>
      </c>
      <c r="E69" s="29"/>
      <c r="F69" s="27">
        <v>0.8</v>
      </c>
      <c r="G69" s="43"/>
      <c r="H69" s="27">
        <v>1.5</v>
      </c>
      <c r="J69" s="27">
        <v>1.4</v>
      </c>
      <c r="K69" s="25"/>
      <c r="L69" s="27">
        <v>0.6</v>
      </c>
      <c r="M69" s="25"/>
      <c r="N69" s="27">
        <v>1.6</v>
      </c>
      <c r="O69" s="25"/>
      <c r="P69" s="27">
        <v>2</v>
      </c>
      <c r="Q69" s="25"/>
      <c r="R69" s="27">
        <v>1.5</v>
      </c>
      <c r="S69" s="25"/>
      <c r="T69" s="27">
        <v>1.5</v>
      </c>
      <c r="U69" s="25"/>
      <c r="V69" s="27">
        <v>1.2</v>
      </c>
      <c r="W69" s="27"/>
    </row>
    <row r="70" spans="1:23" s="23" customFormat="1" ht="21" customHeight="1" x14ac:dyDescent="0.2">
      <c r="A70" s="76" t="s">
        <v>70</v>
      </c>
      <c r="B70" s="77"/>
      <c r="C70" s="36"/>
      <c r="D70" s="37" t="s">
        <v>5</v>
      </c>
      <c r="E70" s="29"/>
      <c r="F70" s="27">
        <v>1.8</v>
      </c>
      <c r="G70" s="43" t="s">
        <v>52</v>
      </c>
      <c r="H70" s="27">
        <v>2</v>
      </c>
      <c r="I70" s="43"/>
      <c r="J70" s="27">
        <v>2.2000000000000002</v>
      </c>
      <c r="L70" s="27">
        <v>1.8</v>
      </c>
      <c r="M70" s="43"/>
      <c r="N70" s="27">
        <v>2.2000000000000002</v>
      </c>
      <c r="O70" s="42"/>
      <c r="P70" s="27">
        <v>1.3</v>
      </c>
      <c r="Q70" s="43"/>
      <c r="R70" s="27">
        <v>1.9</v>
      </c>
      <c r="S70" s="43"/>
      <c r="T70" s="27">
        <v>1.9</v>
      </c>
      <c r="U70" s="43"/>
      <c r="V70" s="27">
        <v>1.9</v>
      </c>
      <c r="W70" s="43"/>
    </row>
    <row r="71" spans="1:23" s="23" customFormat="1" ht="9" customHeight="1" x14ac:dyDescent="0.2">
      <c r="C71" s="36"/>
      <c r="D71" s="22" t="s">
        <v>6</v>
      </c>
      <c r="E71" s="29"/>
      <c r="F71" s="27">
        <v>0.8</v>
      </c>
      <c r="G71" s="43"/>
      <c r="H71" s="27">
        <v>1</v>
      </c>
      <c r="I71" s="43"/>
      <c r="J71" s="27">
        <v>1.2</v>
      </c>
      <c r="K71" s="43"/>
      <c r="L71" s="27">
        <v>0.8</v>
      </c>
      <c r="M71" s="43"/>
      <c r="N71" s="27">
        <v>1.2</v>
      </c>
      <c r="O71" s="42"/>
      <c r="P71" s="27">
        <v>0.3</v>
      </c>
      <c r="Q71" s="43"/>
      <c r="R71" s="27">
        <v>0.9</v>
      </c>
      <c r="S71" s="43"/>
      <c r="T71" s="27">
        <v>0.9</v>
      </c>
      <c r="U71" s="43"/>
      <c r="V71" s="27">
        <v>0.9</v>
      </c>
      <c r="W71" s="43"/>
    </row>
    <row r="72" spans="1:23" s="23" customFormat="1" ht="21" customHeight="1" x14ac:dyDescent="0.2">
      <c r="A72" s="73" t="s">
        <v>73</v>
      </c>
      <c r="B72" s="78"/>
      <c r="C72" s="67"/>
      <c r="D72" s="22" t="s">
        <v>5</v>
      </c>
      <c r="E72" s="26"/>
      <c r="F72" s="27">
        <v>2</v>
      </c>
      <c r="G72" s="43" t="s">
        <v>52</v>
      </c>
      <c r="H72" s="27">
        <v>2.2999999999999998</v>
      </c>
      <c r="I72" s="43"/>
      <c r="J72" s="27">
        <v>2.2999999999999998</v>
      </c>
      <c r="K72" s="43"/>
      <c r="L72" s="27">
        <v>2.6</v>
      </c>
      <c r="M72" s="43"/>
      <c r="N72" s="27">
        <v>2.1</v>
      </c>
      <c r="O72" s="43"/>
      <c r="P72" s="27">
        <v>2.7</v>
      </c>
      <c r="Q72" s="43"/>
      <c r="R72" s="27">
        <v>2.4</v>
      </c>
      <c r="S72" s="43"/>
      <c r="T72" s="27">
        <v>2.2999999999999998</v>
      </c>
      <c r="U72" s="43"/>
      <c r="V72" s="27">
        <v>2.2000000000000002</v>
      </c>
      <c r="W72" s="43"/>
    </row>
    <row r="73" spans="1:23" s="23" customFormat="1" ht="11.25" customHeight="1" x14ac:dyDescent="0.2">
      <c r="A73" s="65"/>
      <c r="B73" s="66"/>
      <c r="C73" s="67"/>
      <c r="D73" s="22" t="s">
        <v>6</v>
      </c>
      <c r="E73" s="26"/>
      <c r="F73" s="27">
        <v>0.3</v>
      </c>
      <c r="G73" s="43"/>
      <c r="H73" s="27">
        <v>0.6</v>
      </c>
      <c r="I73" s="43"/>
      <c r="J73" s="27">
        <v>0.6</v>
      </c>
      <c r="K73" s="43"/>
      <c r="L73" s="27">
        <v>0.9</v>
      </c>
      <c r="M73" s="43"/>
      <c r="N73" s="27">
        <v>0.4</v>
      </c>
      <c r="O73" s="43"/>
      <c r="P73" s="27">
        <v>1</v>
      </c>
      <c r="Q73" s="43"/>
      <c r="R73" s="27">
        <v>0.7</v>
      </c>
      <c r="S73" s="43"/>
      <c r="T73" s="27">
        <v>0.6</v>
      </c>
      <c r="U73" s="43"/>
      <c r="V73" s="27">
        <v>0.5</v>
      </c>
      <c r="W73" s="43"/>
    </row>
    <row r="74" spans="1:23" s="23" customFormat="1" ht="21" customHeight="1" x14ac:dyDescent="0.2">
      <c r="A74" s="73" t="s">
        <v>76</v>
      </c>
      <c r="B74" s="78"/>
      <c r="C74" s="67"/>
      <c r="D74" s="22" t="s">
        <v>5</v>
      </c>
      <c r="E74" s="26"/>
      <c r="F74" s="27">
        <v>3</v>
      </c>
      <c r="G74" s="43">
        <v>5</v>
      </c>
      <c r="H74" s="27">
        <v>2.2999999999999998</v>
      </c>
      <c r="I74" s="43"/>
      <c r="J74" s="27">
        <v>1.6</v>
      </c>
      <c r="K74" s="43"/>
      <c r="L74" s="27">
        <v>2.5</v>
      </c>
      <c r="M74" s="43"/>
      <c r="N74" s="27">
        <v>2.1</v>
      </c>
      <c r="O74" s="43"/>
      <c r="P74" s="27">
        <v>2.2000000000000002</v>
      </c>
      <c r="Q74" s="43"/>
      <c r="R74" s="27">
        <v>2</v>
      </c>
      <c r="S74" s="43"/>
      <c r="T74" s="27">
        <v>2.2000000000000002</v>
      </c>
      <c r="U74" s="43"/>
      <c r="V74" s="27">
        <v>2.6</v>
      </c>
      <c r="W74" s="43"/>
    </row>
    <row r="75" spans="1:23" s="23" customFormat="1" ht="12" x14ac:dyDescent="0.2">
      <c r="A75" s="73"/>
      <c r="B75" s="78"/>
      <c r="C75" s="67"/>
      <c r="D75" s="22" t="s">
        <v>6</v>
      </c>
      <c r="E75" s="26"/>
      <c r="F75" s="27">
        <v>0.9</v>
      </c>
      <c r="G75" s="43"/>
      <c r="H75" s="27">
        <v>0.2</v>
      </c>
      <c r="I75" s="43"/>
      <c r="J75" s="27">
        <v>-0.5</v>
      </c>
      <c r="K75" s="43"/>
      <c r="L75" s="27">
        <v>0.4</v>
      </c>
      <c r="M75" s="43"/>
      <c r="N75" s="27">
        <v>0</v>
      </c>
      <c r="O75" s="43"/>
      <c r="P75" s="27">
        <v>0.1</v>
      </c>
      <c r="Q75" s="43"/>
      <c r="R75" s="27">
        <v>-0.1</v>
      </c>
      <c r="S75" s="43"/>
      <c r="T75" s="27">
        <v>0.1</v>
      </c>
      <c r="U75" s="43"/>
      <c r="V75" s="27">
        <v>0.5</v>
      </c>
      <c r="W75" s="43"/>
    </row>
    <row r="76" spans="1:23" s="23" customFormat="1" ht="21" customHeight="1" x14ac:dyDescent="0.2">
      <c r="A76" s="73" t="s">
        <v>78</v>
      </c>
      <c r="B76" s="78"/>
      <c r="C76" s="67"/>
      <c r="D76" s="22" t="s">
        <v>5</v>
      </c>
      <c r="E76" s="26"/>
      <c r="F76" s="27" t="s">
        <v>77</v>
      </c>
      <c r="G76" s="43"/>
      <c r="H76" s="27">
        <v>2.2000000000000002</v>
      </c>
      <c r="I76" s="43"/>
      <c r="J76" s="27">
        <v>1.4</v>
      </c>
      <c r="K76" s="43">
        <v>7</v>
      </c>
      <c r="L76" s="27">
        <v>1.6</v>
      </c>
      <c r="M76" s="43">
        <v>7</v>
      </c>
      <c r="N76" s="27">
        <v>2.1</v>
      </c>
      <c r="O76" s="43">
        <v>7</v>
      </c>
      <c r="P76" s="27">
        <v>1.4</v>
      </c>
      <c r="Q76" s="43"/>
      <c r="R76" s="27">
        <v>1.6</v>
      </c>
      <c r="S76" s="43"/>
      <c r="T76" s="27">
        <v>2.1</v>
      </c>
      <c r="U76" s="43"/>
      <c r="V76" s="27">
        <v>2.1</v>
      </c>
      <c r="W76" s="43">
        <v>7</v>
      </c>
    </row>
    <row r="77" spans="1:23" s="23" customFormat="1" ht="12" customHeight="1" x14ac:dyDescent="0.2">
      <c r="A77" s="68"/>
      <c r="B77" s="69"/>
      <c r="C77" s="67"/>
      <c r="D77" s="22" t="s">
        <v>6</v>
      </c>
      <c r="E77" s="26"/>
      <c r="F77" s="27" t="s">
        <v>77</v>
      </c>
      <c r="G77" s="43"/>
      <c r="H77" s="27">
        <v>1.1000000000000001</v>
      </c>
      <c r="I77" s="43"/>
      <c r="J77" s="27">
        <v>0.3</v>
      </c>
      <c r="K77" s="43">
        <v>7</v>
      </c>
      <c r="L77" s="27">
        <v>0.5</v>
      </c>
      <c r="M77" s="43">
        <v>7</v>
      </c>
      <c r="N77" s="27">
        <v>1</v>
      </c>
      <c r="O77" s="43">
        <v>7</v>
      </c>
      <c r="P77" s="27">
        <v>0.3</v>
      </c>
      <c r="Q77" s="43"/>
      <c r="R77" s="27">
        <v>0.5</v>
      </c>
      <c r="S77" s="43"/>
      <c r="T77" s="27">
        <v>1</v>
      </c>
      <c r="U77" s="43"/>
      <c r="V77" s="27">
        <v>1</v>
      </c>
      <c r="W77" s="43">
        <v>7</v>
      </c>
    </row>
    <row r="78" spans="1:23" s="23" customFormat="1" ht="21" customHeight="1" x14ac:dyDescent="0.2">
      <c r="A78" s="73" t="s">
        <v>79</v>
      </c>
      <c r="B78" s="78"/>
      <c r="C78" s="67"/>
      <c r="D78" s="22" t="s">
        <v>5</v>
      </c>
      <c r="E78" s="26"/>
      <c r="F78" s="27" t="s">
        <v>77</v>
      </c>
      <c r="G78" s="43"/>
      <c r="H78" s="27">
        <v>2.2000000000000002</v>
      </c>
      <c r="I78" s="43">
        <v>7</v>
      </c>
      <c r="J78" s="27">
        <v>2</v>
      </c>
      <c r="K78" s="43">
        <v>7</v>
      </c>
      <c r="L78" s="27">
        <v>1.4</v>
      </c>
      <c r="M78" s="43">
        <v>7</v>
      </c>
      <c r="N78" s="27">
        <v>2</v>
      </c>
      <c r="O78" s="43">
        <v>7</v>
      </c>
      <c r="P78" s="27">
        <v>1.5</v>
      </c>
      <c r="Q78" s="43">
        <v>7</v>
      </c>
      <c r="R78" s="27">
        <v>1.8</v>
      </c>
      <c r="S78" s="43">
        <v>7</v>
      </c>
      <c r="T78" s="27">
        <v>2</v>
      </c>
      <c r="U78" s="43">
        <v>7</v>
      </c>
      <c r="V78" s="27" t="s">
        <v>66</v>
      </c>
      <c r="W78" s="43"/>
    </row>
    <row r="79" spans="1:23" s="51" customFormat="1" ht="3.75" customHeight="1" thickBot="1" x14ac:dyDescent="0.3">
      <c r="A79" s="44"/>
      <c r="B79" s="44"/>
      <c r="C79" s="45"/>
      <c r="D79" s="46"/>
      <c r="E79" s="47"/>
      <c r="F79" s="48"/>
      <c r="G79" s="48"/>
      <c r="H79" s="48"/>
      <c r="I79" s="49"/>
      <c r="J79" s="48"/>
      <c r="K79" s="48"/>
      <c r="L79" s="48"/>
      <c r="M79" s="49"/>
      <c r="N79" s="48"/>
      <c r="O79" s="48"/>
      <c r="P79" s="48"/>
      <c r="Q79" s="48"/>
      <c r="R79" s="50"/>
      <c r="S79" s="48"/>
      <c r="T79" s="48"/>
      <c r="U79" s="48"/>
      <c r="V79" s="48"/>
      <c r="W79" s="50"/>
    </row>
    <row r="80" spans="1:23" s="51" customFormat="1" ht="3.75" customHeight="1" x14ac:dyDescent="0.25">
      <c r="A80" s="52"/>
      <c r="B80" s="52"/>
      <c r="C80" s="53"/>
      <c r="D80" s="54"/>
      <c r="E80" s="55"/>
      <c r="F80" s="56"/>
      <c r="G80" s="56"/>
      <c r="H80" s="56"/>
      <c r="I80" s="57"/>
      <c r="J80" s="56"/>
      <c r="K80" s="56"/>
      <c r="L80" s="56"/>
      <c r="M80" s="57"/>
      <c r="N80" s="56"/>
      <c r="O80" s="56"/>
      <c r="P80" s="56"/>
      <c r="Q80" s="56"/>
      <c r="R80" s="58"/>
      <c r="S80" s="56"/>
      <c r="T80" s="56"/>
      <c r="U80" s="56"/>
      <c r="V80" s="56"/>
      <c r="W80" s="58"/>
    </row>
    <row r="81" spans="1:24" s="59" customFormat="1" ht="12.75" customHeight="1" x14ac:dyDescent="0.25">
      <c r="A81" s="70" t="s">
        <v>11</v>
      </c>
      <c r="B81" s="84" t="s">
        <v>62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71"/>
    </row>
    <row r="82" spans="1:24" s="61" customFormat="1" ht="22.5" customHeight="1" x14ac:dyDescent="0.25">
      <c r="A82" s="60" t="s">
        <v>8</v>
      </c>
      <c r="B82" s="83" t="s">
        <v>65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</row>
    <row r="83" spans="1:24" s="61" customFormat="1" ht="21" customHeight="1" x14ac:dyDescent="0.25">
      <c r="A83" s="60" t="s">
        <v>17</v>
      </c>
      <c r="B83" s="82" t="s">
        <v>63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</row>
    <row r="84" spans="1:24" s="63" customFormat="1" ht="18.649999999999999" customHeight="1" x14ac:dyDescent="0.25">
      <c r="A84" s="62" t="s">
        <v>15</v>
      </c>
      <c r="B84" s="82" t="s">
        <v>67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</row>
    <row r="85" spans="1:24" s="63" customFormat="1" ht="11.25" customHeight="1" x14ac:dyDescent="0.25">
      <c r="A85" s="62" t="s">
        <v>19</v>
      </c>
      <c r="B85" s="86" t="s">
        <v>72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72"/>
    </row>
    <row r="86" spans="1:24" s="63" customFormat="1" ht="10.15" customHeight="1" x14ac:dyDescent="0.25">
      <c r="A86" s="62" t="s">
        <v>54</v>
      </c>
      <c r="B86" s="81" t="s">
        <v>74</v>
      </c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</row>
    <row r="87" spans="1:24" s="63" customFormat="1" ht="10.15" customHeight="1" x14ac:dyDescent="0.25">
      <c r="A87" s="62" t="s">
        <v>71</v>
      </c>
      <c r="B87" s="81" t="s">
        <v>55</v>
      </c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</row>
    <row r="88" spans="1:24" s="63" customFormat="1" ht="10.5" customHeight="1" x14ac:dyDescent="0.25"/>
    <row r="89" spans="1:24" s="64" customFormat="1" ht="12" customHeight="1" x14ac:dyDescent="0.25"/>
    <row r="90" spans="1:24" s="63" customFormat="1" ht="10.5" customHeight="1" x14ac:dyDescent="0.25"/>
  </sheetData>
  <mergeCells count="78">
    <mergeCell ref="B85:V85"/>
    <mergeCell ref="B86:W86"/>
    <mergeCell ref="A2:W2"/>
    <mergeCell ref="A56:B56"/>
    <mergeCell ref="A26:B26"/>
    <mergeCell ref="A8:B8"/>
    <mergeCell ref="A9:B9"/>
    <mergeCell ref="A17:B17"/>
    <mergeCell ref="A38:B38"/>
    <mergeCell ref="A10:B10"/>
    <mergeCell ref="A11:B11"/>
    <mergeCell ref="A12:B12"/>
    <mergeCell ref="A13:B13"/>
    <mergeCell ref="A14:B14"/>
    <mergeCell ref="A21:B21"/>
    <mergeCell ref="A19:B19"/>
    <mergeCell ref="A24:B24"/>
    <mergeCell ref="B87:W87"/>
    <mergeCell ref="A57:B57"/>
    <mergeCell ref="A59:B59"/>
    <mergeCell ref="A75:B75"/>
    <mergeCell ref="A58:B58"/>
    <mergeCell ref="B84:W84"/>
    <mergeCell ref="A67:B67"/>
    <mergeCell ref="A61:B61"/>
    <mergeCell ref="B83:W83"/>
    <mergeCell ref="B82:W82"/>
    <mergeCell ref="B81:W81"/>
    <mergeCell ref="A63:B63"/>
    <mergeCell ref="A64:B64"/>
    <mergeCell ref="A78:B78"/>
    <mergeCell ref="A66:B66"/>
    <mergeCell ref="A46:B46"/>
    <mergeCell ref="A41:B41"/>
    <mergeCell ref="A60:B60"/>
    <mergeCell ref="A45:B45"/>
    <mergeCell ref="A43:B43"/>
    <mergeCell ref="A55:B55"/>
    <mergeCell ref="A49:B49"/>
    <mergeCell ref="A47:B47"/>
    <mergeCell ref="A50:B50"/>
    <mergeCell ref="A51:B51"/>
    <mergeCell ref="A53:B53"/>
    <mergeCell ref="A25:B25"/>
    <mergeCell ref="A39:B39"/>
    <mergeCell ref="A33:B33"/>
    <mergeCell ref="A34:B34"/>
    <mergeCell ref="A31:B31"/>
    <mergeCell ref="A27:B27"/>
    <mergeCell ref="A28:B28"/>
    <mergeCell ref="A32:B32"/>
    <mergeCell ref="A30:B30"/>
    <mergeCell ref="A29:B29"/>
    <mergeCell ref="A35:B35"/>
    <mergeCell ref="A70:B70"/>
    <mergeCell ref="A62:B62"/>
    <mergeCell ref="A72:B72"/>
    <mergeCell ref="A76:B76"/>
    <mergeCell ref="A68:B68"/>
    <mergeCell ref="A69:B69"/>
    <mergeCell ref="A74:B74"/>
    <mergeCell ref="A65:B65"/>
    <mergeCell ref="A40:B40"/>
    <mergeCell ref="H5:T5"/>
    <mergeCell ref="A37:B37"/>
    <mergeCell ref="A54:B54"/>
    <mergeCell ref="A23:B23"/>
    <mergeCell ref="A48:B48"/>
    <mergeCell ref="A52:B52"/>
    <mergeCell ref="A20:B20"/>
    <mergeCell ref="A15:B15"/>
    <mergeCell ref="A16:B16"/>
    <mergeCell ref="A18:B18"/>
    <mergeCell ref="A22:B22"/>
    <mergeCell ref="A36:B36"/>
    <mergeCell ref="A42:B42"/>
    <mergeCell ref="J6:R6"/>
    <mergeCell ref="A44:B44"/>
  </mergeCells>
  <phoneticPr fontId="1" type="noConversion"/>
  <printOptions horizontalCentered="1"/>
  <pageMargins left="0.59055118110236204" right="0.59055118110236204" top="0.70866141732283505" bottom="0.196850393700787" header="0.31496062992126" footer="0.196850393700787"/>
  <pageSetup paperSize="122" scale="95" firstPageNumber="148" pageOrder="overThenDown" orientation="portrait" useFirstPageNumber="1" r:id="rId1"/>
  <headerFooter alignWithMargins="0">
    <oddFooter>&amp;C&amp;"Leelawadee UI,Normal"&amp;K01+000&amp;P</oddFooter>
  </headerFooter>
  <rowBreaks count="1" manualBreakCount="1">
    <brk id="45" max="16383" man="1"/>
  </rowBreaks>
  <ignoredErrors>
    <ignoredError sqref="J34:V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Annexe H</vt:lpstr>
      <vt:lpstr>'Annexe H'!Impression_des_titres</vt:lpstr>
      <vt:lpstr>'Annexe H'!Print_Area</vt:lpstr>
      <vt:lpstr>'Annexe H'!Print_Titles</vt:lpstr>
    </vt:vector>
  </TitlesOfParts>
  <Company>ISQ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(JG)</dc:creator>
  <cp:lastModifiedBy>Utilisateur Windows</cp:lastModifiedBy>
  <cp:lastPrinted>2020-11-19T15:33:28Z</cp:lastPrinted>
  <dcterms:created xsi:type="dcterms:W3CDTF">2003-06-11T15:13:30Z</dcterms:created>
  <dcterms:modified xsi:type="dcterms:W3CDTF">2020-11-26T16:01:38Z</dcterms:modified>
</cp:coreProperties>
</file>